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9216" tabRatio="789" activeTab="0"/>
  </bookViews>
  <sheets>
    <sheet name=" проект 24" sheetId="1" r:id="rId1"/>
    <sheet name="Источники" sheetId="2" r:id="rId2"/>
  </sheets>
  <externalReferences>
    <externalReference r:id="rId5"/>
  </externalReferences>
  <definedNames>
    <definedName name="_xlnm.Print_Area" localSheetId="0">' проект 24'!$A$1:$I$213</definedName>
    <definedName name="_xlnm.Print_Area" localSheetId="1">'Источники'!$A$1:$G$26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I6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I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I8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50-Севержилкомсервис
350- электросьтан.</t>
        </r>
      </text>
    </comment>
    <comment ref="G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30514,52+1245,34</t>
        </r>
        <r>
          <rPr>
            <sz val="8"/>
            <rFont val="Tahoma"/>
            <family val="2"/>
          </rPr>
          <t xml:space="preserve">
1,13</t>
        </r>
      </text>
    </comment>
    <comment ref="G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703,61+11,76</t>
        </r>
      </text>
    </comment>
    <comment ref="G42" authorId="0">
      <text>
        <r>
          <rPr>
            <b/>
            <sz val="8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52950,41+1459,31
0,67
</t>
        </r>
      </text>
    </comment>
    <comment ref="G43" authorId="0">
      <text>
        <r>
          <rPr>
            <b/>
            <sz val="8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-3280,72+547,58</t>
        </r>
      </text>
    </comment>
    <comment ref="G6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513</t>
        </r>
      </text>
    </comment>
    <comment ref="G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G6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G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G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276672,46+349</t>
        </r>
      </text>
    </comment>
    <comment ref="G7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2346</t>
        </r>
      </text>
    </comment>
    <comment ref="G8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50-Севержилкомсервис
350- электросьтан.</t>
        </r>
      </text>
    </comment>
    <comment ref="J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J6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J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J8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50-Севержилкомсервис
350- электросьтан.</t>
        </r>
      </text>
    </comment>
  </commentList>
</comments>
</file>

<file path=xl/sharedStrings.xml><?xml version="1.0" encoding="utf-8"?>
<sst xmlns="http://schemas.openxmlformats.org/spreadsheetml/2006/main" count="638" uniqueCount="384">
  <si>
    <t>182 1 06 01030 10 2100 110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</si>
  <si>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</si>
  <si>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</si>
  <si>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</si>
  <si>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</si>
  <si>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</si>
  <si>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</si>
  <si>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</si>
  <si>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</si>
  <si>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Доходы бюджета - всего
в том числе:</t>
  </si>
  <si>
    <t>010</t>
  </si>
  <si>
    <t>x</t>
  </si>
  <si>
    <t>182 1 01 02010 01 1000 110</t>
  </si>
  <si>
    <t>182 1 01 02010 01 2000 110</t>
  </si>
  <si>
    <t>182 1 01 02010 01 3000 110</t>
  </si>
  <si>
    <t>182 1 01 02030 01 1000 110</t>
  </si>
  <si>
    <t>182 1 06 01030 10 1000 110</t>
  </si>
  <si>
    <t>000 1 08 00000 00 0000 000</t>
  </si>
  <si>
    <t>610 1 08 04020 01 1000 110</t>
  </si>
  <si>
    <t>000 1 11 00000 00 0000 000</t>
  </si>
  <si>
    <t>610 1 11 05035 10 0000 120</t>
  </si>
  <si>
    <t>610 1 11 09045 10 0000 120</t>
  </si>
  <si>
    <t>000 1 13 00000 00 0000 000</t>
  </si>
  <si>
    <t>000 1 16 00000 00 0000 000</t>
  </si>
  <si>
    <t>000 2 02 00000 00 0000 000</t>
  </si>
  <si>
    <t>610 2 02 02999 10 0000 151</t>
  </si>
  <si>
    <t>НАЛОГИ НА СОВОКУПНЫЙ ДОХОД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</si>
  <si>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</si>
  <si>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</si>
  <si>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</si>
  <si>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</si>
  <si>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ПРИБЫЛЬ, ДОХОДЫ</t>
  </si>
  <si>
    <t>НАЛОГИ НА ИМУЩЕСТВО</t>
  </si>
  <si>
    <t>ГОСУДАРСТВЕННАЯ ПОШЛИНА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</si>
  <si>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</si>
  <si>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</si>
  <si>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</si>
  <si>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000 1 00 00000 00 0000 000</t>
  </si>
  <si>
    <t>БЕЗВОЗМЕЗДНЫЕ ПОСТУПЛЕНИЯ</t>
  </si>
  <si>
    <t>000 2 00 00000 00 0000 000</t>
  </si>
  <si>
    <t>000 1 01 00000 00 0000 000</t>
  </si>
  <si>
    <t>000 1 05 00000 00 0000 000</t>
  </si>
  <si>
    <t>000 1 06 00000 00 0000 000</t>
  </si>
  <si>
    <t>000 2 02 02999 10 0000 151</t>
  </si>
  <si>
    <t>105</t>
  </si>
  <si>
    <t>04</t>
  </si>
  <si>
    <t>03</t>
  </si>
  <si>
    <t>02</t>
  </si>
  <si>
    <t>00</t>
  </si>
  <si>
    <t>01</t>
  </si>
  <si>
    <t>05</t>
  </si>
  <si>
    <t>90</t>
  </si>
  <si>
    <t>09</t>
  </si>
  <si>
    <t>06</t>
  </si>
  <si>
    <t>000</t>
  </si>
  <si>
    <t>020</t>
  </si>
  <si>
    <t>030</t>
  </si>
  <si>
    <t>013</t>
  </si>
  <si>
    <t>023</t>
  </si>
  <si>
    <t>035</t>
  </si>
  <si>
    <t>045</t>
  </si>
  <si>
    <t>050</t>
  </si>
  <si>
    <t>001</t>
  </si>
  <si>
    <t>999</t>
  </si>
  <si>
    <t>015</t>
  </si>
  <si>
    <t>024</t>
  </si>
  <si>
    <t>Доходы от компенсации затрат государства</t>
  </si>
  <si>
    <t>000 1 13 02000 00 0000 130</t>
  </si>
  <si>
    <t>Налог на доходы физических лиц</t>
  </si>
  <si>
    <t>000 1 01 02000 01 0000 110</t>
  </si>
  <si>
    <t>Единый сельскохозяйственный налог</t>
  </si>
  <si>
    <t>000 1 01 02020 01 0000 110</t>
  </si>
  <si>
    <t>Налог на имущество физических лиц</t>
  </si>
  <si>
    <t>000 1 06 06000 00 0000 110</t>
  </si>
  <si>
    <t>000 1 06 01000 00 0000 110</t>
  </si>
  <si>
    <t>Земельный налог</t>
  </si>
  <si>
    <t>000 1 08 04000 01 0000 110</t>
  </si>
  <si>
    <t>610 1 08 04020 01 0000 110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</si>
  <si>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</si>
  <si>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000 1 11  05000 00 0000 120</t>
  </si>
  <si>
    <t>040</t>
  </si>
  <si>
    <t>000 1 11 09000 00 0000 120</t>
  </si>
  <si>
    <t>000 1 11 05030 00 0000 120</t>
  </si>
  <si>
    <t>000 1 11 09040 00 0000 120</t>
  </si>
  <si>
    <t>Дотации на выравнивания бюджетной обеспеченности</t>
  </si>
  <si>
    <t>000 2 02 02000 00 0000 151</t>
  </si>
  <si>
    <t>000 2 02 02999 00 0000 151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</si>
  <si>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</si>
  <si>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</si>
  <si>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</si>
  <si>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Субсидии бюджетам бюджетной системы Российской Федерации (межбюджетные субсидии)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</si>
  <si>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</si>
  <si>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</si>
  <si>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182 1 01 02020 01 1000 110</t>
  </si>
  <si>
    <t>610 1 17 01050 10 0000 180</t>
  </si>
  <si>
    <t>3. ИСТОЧНИКИ ФИНАНСИРОВАНИЯ ДЕФИЦИТА БЮДЖЕТА</t>
  </si>
  <si>
    <t>Форма 0503117  с.3</t>
  </si>
  <si>
    <t>Код источника финансирования
дефицита бюджета по бюджетной классификации</t>
  </si>
  <si>
    <t>5</t>
  </si>
  <si>
    <t>6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</si>
  <si>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</si>
  <si>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</si>
  <si>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</si>
  <si>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</si>
  <si>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>620</t>
  </si>
  <si>
    <t>Изменение остатков средств</t>
  </si>
  <si>
    <t>700</t>
  </si>
  <si>
    <t>710</t>
  </si>
  <si>
    <t>720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</si>
  <si>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</si>
  <si>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Неисполненные назначения</t>
  </si>
  <si>
    <t xml:space="preserve">    источники внешнего финансирования бюджета
    из них:</t>
  </si>
  <si>
    <t>увеличение остатков средств, всего</t>
  </si>
  <si>
    <t>х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</si>
  <si>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</si>
  <si>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</si>
  <si>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</si>
  <si>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000 0105 0000 00 0000 000</t>
  </si>
  <si>
    <t>Увеличение остатков средств бюджетов</t>
  </si>
  <si>
    <t>000 0105 0000 00 0000 500</t>
  </si>
  <si>
    <t>Увеличение  прочих остатков средств бюджетов</t>
  </si>
  <si>
    <t>000 0105 0200 00 0000 500</t>
  </si>
  <si>
    <t>Увеличение  прочих остатков  денежных средств бюджетов</t>
  </si>
  <si>
    <t>000 0105 0201 00 0000 510</t>
  </si>
  <si>
    <t>Увеличение  прочих остатков  денежных средств бюджетов поселений</t>
  </si>
  <si>
    <t>000 0105 0201 10 0000 510</t>
  </si>
  <si>
    <t>уменьшение остатков средств, всего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</si>
  <si>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</si>
  <si>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</si>
  <si>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</si>
  <si>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</si>
  <si>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 денежных средств бюджетов</t>
  </si>
  <si>
    <t>000 0105 0201 00 0000 610</t>
  </si>
  <si>
    <t>Уменьшение прочих остатков  денежных средств бюджетов поселений</t>
  </si>
  <si>
    <t>000 0105 0201 10 0000 610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</si>
  <si>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</si>
  <si>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</si>
  <si>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социальную поддержку специалистов, работающих и проживающих в сельских населенных пунктах Ненецкого автономного округа</t>
  </si>
  <si>
    <t>610 1 13 02065 10 0000 130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</si>
  <si>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</si>
  <si>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</si>
  <si>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</si>
  <si>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</si>
  <si>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</si>
  <si>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сельских поселений
</t>
  </si>
  <si>
    <t>182 1 06 06033 10 0000 110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</si>
  <si>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</si>
  <si>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</si>
  <si>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сельских поселений
</t>
  </si>
  <si>
    <t>182 1 06 06043 10 0000 110</t>
  </si>
  <si>
    <t>182 1 06 06043 10 1000 110</t>
  </si>
  <si>
    <t>182 1 06 06043 10 2100 110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</si>
  <si>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</si>
  <si>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</si>
  <si>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</si>
  <si>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поступающие в порядке возмещения расходов, понесенных в связи с эксплуатацией имущества
</t>
  </si>
  <si>
    <t>000 1 13 02060 00 0000 130</t>
  </si>
  <si>
    <t>Доходы, поступающие в порядке возмещения расходов, понесенных в связи с эксплуатацией имущества  сельских поселений</t>
  </si>
  <si>
    <t>Прочие субсидии бюджетам сельских поселений</t>
  </si>
  <si>
    <t>Субсидии местным бюджетам на предоставление социальной поддержки неработающих граждан пожилого возраста в виде бесплатного посещения общественных бань</t>
  </si>
  <si>
    <t>Субсидии местным бюджетам на софинансирование расходных обязательств по обеспечению доплат к пенсии муниципальных служащих и выборных должностных лиц на 2015 год</t>
  </si>
  <si>
    <t>610 202 02999 10 0000 151</t>
  </si>
  <si>
    <t xml:space="preserve">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</si>
  <si>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Федерации, в.ч.</t>
  </si>
  <si>
    <t>Прочие межбюджетные трансферты, передаваемые бюджетам сельских поселений</t>
  </si>
  <si>
    <t>182 1 06 06033 10 1000 110</t>
  </si>
  <si>
    <t>182 1 06 06033 10 2100 110</t>
  </si>
  <si>
    <t>182 1 01 02030 01 2100 110</t>
  </si>
  <si>
    <t>182 1 06 01030 10 4000 110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</si>
  <si>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</si>
  <si>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 за исключением земельных участков муниципальных бюджетных и автономных учреждений)</t>
  </si>
  <si>
    <t>610 1 11 05025 10 0000 120</t>
  </si>
  <si>
    <t>182 1 01 02010 01 2100 110</t>
  </si>
  <si>
    <t>182 1 06 01030 10 2200 110</t>
  </si>
  <si>
    <t>Субсидии местным бюджетам на софинансирование расходных обязательств в части оплаты расходов по предоставлению муниципальным служащим гарантий, установленных трудовым законодательством, в случае их увольнения в связи с сокращением штатной численности</t>
  </si>
  <si>
    <t>182 1 01 02030 01 3000 110</t>
  </si>
  <si>
    <t>Субсидии местным бюджетам на софинансирование расходных обязательств по содержанию мест захоронения участников Великой Отечественной войны на территории Ненецкого автономного округа</t>
  </si>
  <si>
    <t>Невыясненные поступления, зачисляемые в бюджеты сельских поселений</t>
  </si>
  <si>
    <t>000 1 06 06030 00 0000 110</t>
  </si>
  <si>
    <t>000 1 11 05020 00 0000 120</t>
  </si>
  <si>
    <t>182 1 01 02010 01 0000 110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</si>
  <si>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</si>
  <si>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</si>
  <si>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</si>
  <si>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</si>
  <si>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182 1 06 01030 10 0000 110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</si>
  <si>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</si>
  <si>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</si>
  <si>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</si>
  <si>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 xml:space="preserve"> Субвенции местным бюджетам на осуществление  отдельных государственных полномочий  Ненецкого автономного округа в сфере административных правонарушений</t>
  </si>
  <si>
    <t xml:space="preserve">Земельный налог с организаций, обладающих земельным участком, расположенным в границах сельских поселений (Пени)
</t>
  </si>
  <si>
    <t xml:space="preserve">Земельный налог с физических лиц, обладающих земельным участком, расположенным в границах сельских поселений (Пени)
</t>
  </si>
  <si>
    <t>Невыясненные поступления</t>
  </si>
  <si>
    <t xml:space="preserve">Прочие неналоговые доходы
</t>
  </si>
  <si>
    <t>182 1 05 03010 01 1000 110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</si>
  <si>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 (Невыясненные))</t>
  </si>
  <si>
    <t>182 1 05 03010 01 2100 110</t>
  </si>
  <si>
    <t>Единый сельскохозяйственный налог (Пени)</t>
  </si>
  <si>
    <t>Субсидии бюджетам бюджетной системы Российской Федерации</t>
  </si>
  <si>
    <t>Утверждённые бюджетные 
назначения на 3 квартал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</si>
  <si>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</si>
  <si>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000 1 05 03010 00 0000 110</t>
  </si>
  <si>
    <t>000 1 13 02990 00 0000 130</t>
  </si>
  <si>
    <t>610 1 13 02995 10 0000 130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</si>
  <si>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</si>
  <si>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</si>
  <si>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(Пени)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</si>
  <si>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</si>
  <si>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</si>
  <si>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</si>
  <si>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</si>
  <si>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</si>
  <si>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</si>
  <si>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</si>
  <si>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</si>
  <si>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дотации</t>
  </si>
  <si>
    <t>Прочие дотации бюджетам сельских поселений</t>
  </si>
  <si>
    <t>000 2 02 30024 10 0000 151</t>
  </si>
  <si>
    <t>610 2 02 30024 10 0000 151</t>
  </si>
  <si>
    <t>610 2 02 40014 10 0000 151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</si>
  <si>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</si>
  <si>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</si>
  <si>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610  2 02 49999 10 0000 151</t>
  </si>
  <si>
    <t xml:space="preserve">Земельный налог с организаций, обладающих земельным участком, расположенным в границах сельских поселений (Штрафы)
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</si>
  <si>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(Прочие)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</si>
  <si>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</si>
  <si>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</si>
  <si>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</si>
  <si>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</si>
  <si>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</t>
  </si>
  <si>
    <t>610 1 14 02053 10 0000 410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</si>
  <si>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</si>
  <si>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000 1 17 00000 00 0000 000</t>
  </si>
  <si>
    <t>610 1 17 01000 00 0000 180</t>
  </si>
  <si>
    <t>Иные межбюджетные трансферты на организацию ритуальных услуг</t>
  </si>
  <si>
    <t>Налог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</si>
  <si>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</si>
  <si>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</si>
  <si>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</si>
  <si>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</si>
  <si>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</si>
  <si>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</si>
  <si>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</si>
  <si>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</si>
  <si>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</si>
  <si>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610 1 11 07015 10 0000 120</t>
  </si>
  <si>
    <t>182 1 05 01011 01 1000 110</t>
  </si>
  <si>
    <t>Налог, взимаемый с налогоплательщиков, выбравших в качестве объекта налогообложения доходы (Штрафы)</t>
  </si>
  <si>
    <t>182 1 05 01011 01 3000 110</t>
  </si>
  <si>
    <t>182 1 05 01011 01 2100 110</t>
  </si>
  <si>
    <t>Налог, взимаемый с налогоплательщиков, выбравших в качестве объекта налогообложения доходы (Пени)</t>
  </si>
  <si>
    <t>182 1 06 06033 10 3000 110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</si>
  <si>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</si>
  <si>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</si>
  <si>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</si>
  <si>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610 1 11 05075 10 0000 120</t>
  </si>
  <si>
    <t>Иные межбюджетные трансферты в рамках Подпрограммы 1 " Строительство ( приобретение) и проведение мероприятий по капитальному и текущему ремонту жилых помещений муниципального района " Заполярный район" муниципальной программы "Комплексное развитие  муниципального района "Заполярный район" на 2017-2022 годы"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</si>
  <si>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</si>
  <si>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</si>
  <si>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</si>
  <si>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</si>
  <si>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</si>
  <si>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</si>
  <si>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182 1 05 01021 01 1000 110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</si>
  <si>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</si>
  <si>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(Пени)</t>
  </si>
  <si>
    <t>Иные межбюджетные трансферты в рамках подпрограммы 4 " Энергоэффективность и развитие энергетики муниципального района "Заполярный район" муниципальной программы "Комплексное развитие муниципального района "Заполярный район" на 2017-2022 годы"</t>
  </si>
  <si>
    <t>Субсидии местным бюджетам на организацию в границах поселения электро-. тепло-. газо-и водоснабжения населения, водоотведения в части подготовки объектов коммунальной инфраструктуры к осенне-зимнему периоду</t>
  </si>
  <si>
    <t>610  2 02 49999 10 0000 150</t>
  </si>
  <si>
    <t>000 2 02 49999 00 0000 150</t>
  </si>
  <si>
    <t>610 2 02 40014 10 0000 150</t>
  </si>
  <si>
    <t>000 2 02 40014 00 0000 150</t>
  </si>
  <si>
    <t>000 2 02 40000 00 0000 150</t>
  </si>
  <si>
    <t>610 2 02 30024 10 0000 150</t>
  </si>
  <si>
    <t>000 2 02 30024 10 0000 150</t>
  </si>
  <si>
    <t>610 2 02 35118 10 0000 150</t>
  </si>
  <si>
    <t>000 2 02 35118 00 0000 150</t>
  </si>
  <si>
    <t>000 2 02 30000 00 0000 150</t>
  </si>
  <si>
    <t>610 2 02 29999 10 0000 150</t>
  </si>
  <si>
    <t>610 2 02 25555 00 0000 150</t>
  </si>
  <si>
    <t>000 2 02 20000 00 0000 150</t>
  </si>
  <si>
    <t>610 2 02 19999 10 0000 150</t>
  </si>
  <si>
    <t>000 2 02 19999 00 0000 150</t>
  </si>
  <si>
    <t>610 2 02 15001 10 0000 150</t>
  </si>
  <si>
    <t>000 2 02 15001 00 0000 150</t>
  </si>
  <si>
    <t>000 2 02 10000 00 0000 150</t>
  </si>
  <si>
    <t>Субсидии муниципальным образованиям на софинансирование расходных обязательств по благоустройству территорий (Реализация мероприятий по благоустройству территорий)</t>
  </si>
  <si>
    <t>ВОЗВРАТ ОСТАТКОВ СУБСИДИЙ, СУБВЕНЦИЙ, И ИНЫХ МЕЖБЮДЖЕТНЫХ ТРАНСФЕРТОВ, ИМЕЮЩИХ ЦЕЛЕВОЕ НАЗНАЧЕНИЕ, ПРОШЛЫХ ЛЕТ</t>
  </si>
  <si>
    <t>000 2 19 00000 00 0000 000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</si>
  <si>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</si>
  <si>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(штрафы)</t>
  </si>
  <si>
    <t>Налог, взимаемый с налогоплательщиков, выбравших в качестве объекта налогообложения доходы, уменьшенные на величину расходов (Штрафы)</t>
  </si>
  <si>
    <t>182 1 05 01021 01 3000 110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</si>
  <si>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</si>
  <si>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Субвенции местным бюджетам на осуществление государственного полномочия Ненецкого автономного округа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</si>
  <si>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Единый сельскохозяйственный налог (за налоговые периоды, истекшие до 1 января 2011 года) (Пени)</t>
  </si>
  <si>
    <t xml:space="preserve">Единый сельскохозяйственный налог (за налоговые периоды, истекшие до 1 января 2011 года) </t>
  </si>
  <si>
    <t>182 1 05 03020 01 0000 110</t>
  </si>
  <si>
    <t>182 1 05 03020 01 2100 110</t>
  </si>
  <si>
    <t>182 1 05 03000 01 0000 110</t>
  </si>
  <si>
    <t>Субсидии бюджетам сельских поселений на реализацию программ формирования современной городской среды</t>
  </si>
  <si>
    <t>Иные межбюджетные трансферты в рамках подпрограммы 3 "Обеспечение населения муниципального района "Заполярный район" чистой водой" муниципальной программы "Комплексное развитие муниципального района "Заполярный район" на 2017-2022 годы". Мероприятие: Поставка, монтаж,наладка и запуск в работу водоочистительного оборудования, накопительных емкостей в количестве двух комплектов в п. Красное</t>
  </si>
  <si>
    <t xml:space="preserve">Мероприятие: Расходы на оплату коммунальных услуг и  приобретение твердого топлива  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</si>
  <si>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  муниципальной программы "Комплексное развитие муниципального района "Заполярный район" на 2017-2022 годы". Мероприятие: Приобретение однокомнатной квартиры в п. Красное МО "Приморско-Куйский сельсовет" НАО</t>
  </si>
  <si>
    <t xml:space="preserve">Мероприятие: Расходы на выплату пенсий за выслугу лет лицам, замещавшим выборные должности и должности муниципальной службы </t>
  </si>
  <si>
    <t>Мероприятие: Осуществление дорожной деятельности в отношении  автомобильных дорог  местного значения за счет средств дорожного фонда муниципального района "Заполярный район" ( ремонт и содержание автомобильных дорог общего пользования местного значения)</t>
  </si>
  <si>
    <t>Мероприятие: Предоставление  муниципальным  образованиям иных межбюджетных трансфертов  на возмещение недополученных доходов или финансовое возмещение затрат, возникающих при оказании  жителям поселения услуг общественных бань</t>
  </si>
  <si>
    <t>Мероприятие: Благоустройство территорий поселений</t>
  </si>
  <si>
    <t>Мероприятие: Уличное освещение</t>
  </si>
  <si>
    <t>Мероприятие: 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</si>
  <si>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</si>
  <si>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</si>
  <si>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</si>
  <si>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610 2 02 16001 10 0000 150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</si>
  <si>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</si>
  <si>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Иные межбюджетные трансферты в рамках муниципальной программы"Развитие коммунальной инфраструктуры муниципального района «Заполярный район» на 2020-2030 годы</t>
  </si>
  <si>
    <t>610  2 02 40014 10 0000 150</t>
  </si>
  <si>
    <t xml:space="preserve">                                                                                          Мероприятие:  Содержание площадок  накопления твердых коммунальных отходов (включая площадки для накопления твердых коммунальных отходов  в поселениях, где установлены контейнеры для сбора коммунальных отходов) в муниципальных образования</t>
  </si>
  <si>
    <t>Мероприятие: Обустройство контейнерных площадок для установки контейнеров ТКО и приобретение контейнеров</t>
  </si>
  <si>
    <t xml:space="preserve">Иные межбюджетные трансферты в рамках муниципальной программы "Безопасность на территории муниципального района "Заполярный район" на 2019-2030 годы"       </t>
  </si>
  <si>
    <t>Мероприятие: Организация обучения неработающего населения в области гражданской обороны и защиты от чрезвычайных ситуаций</t>
  </si>
  <si>
    <t>Иные межбюджетные трансферты в рамках Муниципальной программы "Развитие транспортной инфраструктуры  муниципального района "Заполярный район"  на 2021-2030 годы"</t>
  </si>
  <si>
    <t>Мероприятие: Предоставление иных межбюджетных трансфертов муниципальным образованиям на обозначение и содержание снегоходных маршрутов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</si>
  <si>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</si>
  <si>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Иные межбюджетные трансферты  в рамках подпрограммы 6 " Возмещение части затрат органов местного самоуправления поселений Ненецкого автономного округа", в том числе:</t>
  </si>
  <si>
    <t>Иные межбюджетные трансферты в рамках муниципальной программы "Безопасность на территории муниципального района "Заполярный район" на 2019-2030 годы", в том числе:</t>
  </si>
  <si>
    <t>Мероприятие: Предупреждение и ликвидация последствий ЧС в границах поселений муниципальных образований</t>
  </si>
  <si>
    <t>Иные межбюджетные трансферты в рамках муниципальной программы "Развитие транспортной инфраструктуры  муниципального района "Заполярный район"  на 2021-2030 годы", в том числе</t>
  </si>
  <si>
    <t>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годы", в том числе:</t>
  </si>
  <si>
    <t>Мероприятие: 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(бесрочном) пользовании муниципальных образований, предназначенных под складирование отходов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</si>
  <si>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годы"</t>
  </si>
  <si>
    <t xml:space="preserve">Прочие безвозмездные поступления </t>
  </si>
  <si>
    <t>000 2 07 00000 00 0000 150</t>
  </si>
  <si>
    <t>Прочие безвозмездные поступления в бюджеты сельских поселений</t>
  </si>
  <si>
    <t>610 2 07 05000 10 0000 150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</si>
  <si>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</si>
  <si>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610 2 07 05020 10 0000 150</t>
  </si>
  <si>
    <t>Мероприятие: Поддержание в постоянной готовности местной автоматизированной системы централизованного оповещения гражданской обороны муниципального района "Заполярный район" в муниципальных образованиях</t>
  </si>
  <si>
    <t>000 1 16 70000 00 0000 140</t>
  </si>
  <si>
    <t xml:space="preserve">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</si>
  <si>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 xml:space="preserve">610 1 16 07010 10 0000 140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</si>
  <si>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  
(штрафов) и иных сумм в возмещение ущерба</t>
  </si>
  <si>
    <t>610 2 07 05030 10 0000 150</t>
  </si>
  <si>
    <t>610 1 14 06025 10 0000 430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</si>
  <si>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</si>
  <si>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000 1 14 06000 00 0000 000</t>
  </si>
  <si>
    <t>Мероприятие: Выплаты денежного поощрения членам добровольных народных дружин, участвующим в охране общественного порядка в муниципальных образованиях</t>
  </si>
  <si>
    <t>Иные межбюджетные трансферты на поддержку мер по обеспечению сбалансированности бюджетов поселений</t>
  </si>
  <si>
    <t>Субсидии местным бюджетам на выкуп жилых помещений собственников в соответствии со статьей 32 Жилищного кодекса Российской Федерации</t>
  </si>
  <si>
    <t>Субвенции местным бюджетам на 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</si>
  <si>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Иные межбюджетные трансферты в рамках муниципальной программы"Управление муниципальным имуществом муниципального района "Заполярный район" на 2022-2030 годы"</t>
  </si>
  <si>
    <t>Мероприятие: Проведение инженерных работ по восстановлению и оформлению рабочей и исполнительной документации на линию электропередач (ЛЭП-0,4 кВ) в п. Красное сельского поселения "Приморско-Куйский сельсовет" ЗР НАО</t>
  </si>
  <si>
    <t>Мероприятие: Ремонт общественного здания "Дом Ремёсел" в п. Красное Сельского поселения "Приморско-Куйский сельсовет ЗР НАО"</t>
  </si>
  <si>
    <t>Мероприятие:  Ремонт участка внутрипоселковой дороги в п. Красное "ул. Пролетарская,д.10- ул. Оленная, д.1" протяженностью 460 м.</t>
  </si>
  <si>
    <t>Мероприятие:  Разработка проектной документации на демонтаж мостового сооружения ТММ-60 и устройство нового моста в п. Красное Сельского поселения "Приморско-Куйский сельсовет" ЗР НАО</t>
  </si>
  <si>
    <t>Мероприятие: Капитальный ремонт (чердачное перекрытие) многоквартирного жилого дома № 3, мкр-н. Березовый в п. Красное Сельского поселения "Приморско-Куйский сельсовет" ЗР НАО</t>
  </si>
  <si>
    <t>Мероприятие: Капитальный ремонт (чердачное перекрытие) многоквартирного жилого дома № 2, мкр-н. Березовый в п. Красное Сельского поселения "Приморско-Куйский сельсовет" ЗР НАО</t>
  </si>
  <si>
    <t>Мероприятие: Капитальный ремонт (чердачное перекрытие) многоквартирного жилого дома № 2 "А", мкр-н. Березовый в п. Красное Сельского поселения "Приморско-Куйский сельсовет" ЗР НАО</t>
  </si>
  <si>
    <t>Мероприятие: Организация и проведение выборов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</si>
  <si>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</si>
  <si>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610 2 19 60010 10 0000 150</t>
  </si>
  <si>
    <t>182 1 05 01022 01 2100 110</t>
  </si>
  <si>
    <t>Глава Сельского поселения "Приморско-Куйский сельсовет" ЗР НАО                                                                                Л.М. Чупров         
Главный специалист по финансам                                                                                                                                            Л.А. Петрова</t>
  </si>
  <si>
    <t>Администрация Сельского поселения "Приморско-Куйский сельсовет" Заполярного района Ненецкого автономного округа</t>
  </si>
  <si>
    <t>Глава Сельского поселения                               Л.М.Чупров</t>
  </si>
  <si>
    <t>Главный специалист по финансам                   Л.А.Петрова</t>
  </si>
  <si>
    <t>Субсидии местным бюджетам на  проведение мероприятий по сносу домов, признанных в установленном порядке ветхими или аварийными и неппригодными для проживания</t>
  </si>
  <si>
    <t>"Капитальный ремонт (чердачное перекрытие) многоквартирного жилого дома № 3 А, мкр-н. Березовый в п. Красное Сельского поселения "Приморско-Куйский сельсовет" ЗР НАО"</t>
  </si>
  <si>
    <t>Мероприятие: Ликвидация несанкционированного места размещения отходов</t>
  </si>
  <si>
    <t>Иные межбюджетные трансферты местным бюджетам для поощрения муниципальных управленческих команд за достижение Ненецким автономным округом показателей эффективности деятельности высшего должностного лица</t>
  </si>
  <si>
    <t xml:space="preserve">Исполнено за             2022 год                              </t>
  </si>
  <si>
    <t xml:space="preserve">Утверждено бюджетных назначений на            2023 год                              </t>
  </si>
  <si>
    <t>182 1 03 02231 01 0000 110</t>
  </si>
  <si>
    <t>182 1 03 02241 01 0000 110</t>
  </si>
  <si>
    <t>182 1 03 02251 01 0000 110</t>
  </si>
  <si>
    <t>182 1 03 02261 01 0000 110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</si>
  <si>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</si>
  <si>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>Исполнено на 01.10.2023</t>
  </si>
  <si>
    <t>Мероприятие: Содержание и ремонт проездов в населенных пунктах Заполярного района</t>
  </si>
  <si>
    <t xml:space="preserve">Мероприятие: Расходы на выплату пенсий за выслугу лет лицам, замещавшим выборные должности </t>
  </si>
  <si>
    <t xml:space="preserve">Мероприятие: Расходы на выплату пенсий за выслугу лет лицам, замещавшим должности муниципальной службы </t>
  </si>
  <si>
    <t>ОЖИДАЕМОЕ ПОСТУПЛЕНИЕ ПО  ДОХОДАМ ЗА 2023 год</t>
  </si>
  <si>
    <t>Ожидаемое исполнение за 2023 год</t>
  </si>
  <si>
    <t>Утверждённые бюджетные 
назначения на 2023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</si>
</sst>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"/>
    <numFmt numFmtId="177" formatCode="#,##0.00_р_."/>
    <numFmt numFmtId="178" formatCode="[$-FC19]d\ mmmm\ yyyy\ &quot;г.&quot;"/>
    <numFmt numFmtId="179" formatCode="#,##0.00_ ;\-#,##0.00\ "/>
    <numFmt numFmtId="180" formatCode="#,##0.0"/>
    <numFmt numFmtId="181" formatCode="#,##0.000"/>
    <numFmt numFmtId="182" formatCode="_-* #,##0.0_р_._-;\-* #,##0.0_р_._-;_-* &quot;-&quot;??_р_._-;_-@_-"/>
  </numFmts>
  <fonts count="9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41"/>
      <name val="Calibri"/>
      <family val="2"/>
    </font>
    <font>
      <b/>
      <sz val="11"/>
      <color indexed="18"/>
      <name val="Calibri"/>
      <family val="2"/>
    </font>
    <font>
      <b/>
      <sz val="11"/>
      <color indexed="4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 Cyr"/>
      <family val="0"/>
    </font>
    <font>
      <sz val="10"/>
      <name val="Tahoma"/>
      <family val="2"/>
    </font>
    <font>
      <b/>
      <sz val="10"/>
      <color indexed="8"/>
      <name val="Arial CYR"/>
      <family val="0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3"/>
      <color indexed="8"/>
      <name val="Arial Cyr"/>
      <family val="0"/>
    </font>
    <font>
      <sz val="13"/>
      <color indexed="8"/>
      <name val="Arial Cyr"/>
      <family val="0"/>
    </font>
    <font>
      <sz val="13"/>
      <color indexed="12"/>
      <name val="Times New Roman"/>
      <family val="1"/>
    </font>
    <font>
      <b/>
      <sz val="14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15"/>
      <name val="Arial Unicode MS"/>
      <family val="2"/>
    </font>
    <font>
      <i/>
      <sz val="14"/>
      <color indexed="8"/>
      <name val="Times New Roman"/>
      <family val="1"/>
    </font>
    <font>
      <i/>
      <sz val="10"/>
      <name val="Arial Cyr"/>
      <family val="0"/>
    </font>
    <font>
      <i/>
      <sz val="13"/>
      <color indexed="8"/>
      <name val="Times New Roman"/>
      <family val="1"/>
    </font>
    <font>
      <i/>
      <sz val="13"/>
      <name val="Arial Cyr"/>
      <family val="0"/>
    </font>
    <font>
      <i/>
      <sz val="13"/>
      <color indexed="8"/>
      <name val="Arial Cyr"/>
      <family val="0"/>
    </font>
    <font>
      <b/>
      <i/>
      <sz val="14"/>
      <color indexed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D2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>
        <color indexed="8"/>
      </top>
      <bottom style="thin"/>
    </border>
    <border>
      <left style="hair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9" fillId="3" borderId="0" applyNumberFormat="0" applyBorder="0" applyAlignment="0" applyProtection="0"/>
    <xf numFmtId="0" fontId="74" fillId="4" borderId="0" applyNumberFormat="0" applyBorder="0" applyAlignment="0" applyProtection="0"/>
    <xf numFmtId="0" fontId="9" fillId="5" borderId="0" applyNumberFormat="0" applyBorder="0" applyAlignment="0" applyProtection="0"/>
    <xf numFmtId="0" fontId="74" fillId="6" borderId="0" applyNumberFormat="0" applyBorder="0" applyAlignment="0" applyProtection="0"/>
    <xf numFmtId="0" fontId="9" fillId="7" borderId="0" applyNumberFormat="0" applyBorder="0" applyAlignment="0" applyProtection="0"/>
    <xf numFmtId="0" fontId="74" fillId="8" borderId="0" applyNumberFormat="0" applyBorder="0" applyAlignment="0" applyProtection="0"/>
    <xf numFmtId="0" fontId="9" fillId="9" borderId="0" applyNumberFormat="0" applyBorder="0" applyAlignment="0" applyProtection="0"/>
    <xf numFmtId="0" fontId="74" fillId="10" borderId="0" applyNumberFormat="0" applyBorder="0" applyAlignment="0" applyProtection="0"/>
    <xf numFmtId="0" fontId="9" fillId="11" borderId="0" applyNumberFormat="0" applyBorder="0" applyAlignment="0" applyProtection="0"/>
    <xf numFmtId="0" fontId="74" fillId="12" borderId="0" applyNumberFormat="0" applyBorder="0" applyAlignment="0" applyProtection="0"/>
    <xf numFmtId="0" fontId="9" fillId="7" borderId="0" applyNumberFormat="0" applyBorder="0" applyAlignment="0" applyProtection="0"/>
    <xf numFmtId="0" fontId="74" fillId="13" borderId="0" applyNumberFormat="0" applyBorder="0" applyAlignment="0" applyProtection="0"/>
    <xf numFmtId="0" fontId="9" fillId="11" borderId="0" applyNumberFormat="0" applyBorder="0" applyAlignment="0" applyProtection="0"/>
    <xf numFmtId="0" fontId="74" fillId="14" borderId="0" applyNumberFormat="0" applyBorder="0" applyAlignment="0" applyProtection="0"/>
    <xf numFmtId="0" fontId="9" fillId="5" borderId="0" applyNumberFormat="0" applyBorder="0" applyAlignment="0" applyProtection="0"/>
    <xf numFmtId="0" fontId="74" fillId="15" borderId="0" applyNumberFormat="0" applyBorder="0" applyAlignment="0" applyProtection="0"/>
    <xf numFmtId="0" fontId="9" fillId="16" borderId="0" applyNumberFormat="0" applyBorder="0" applyAlignment="0" applyProtection="0"/>
    <xf numFmtId="0" fontId="74" fillId="17" borderId="0" applyNumberFormat="0" applyBorder="0" applyAlignment="0" applyProtection="0"/>
    <xf numFmtId="0" fontId="9" fillId="4" borderId="0" applyNumberFormat="0" applyBorder="0" applyAlignment="0" applyProtection="0"/>
    <xf numFmtId="0" fontId="74" fillId="18" borderId="0" applyNumberFormat="0" applyBorder="0" applyAlignment="0" applyProtection="0"/>
    <xf numFmtId="0" fontId="9" fillId="11" borderId="0" applyNumberFormat="0" applyBorder="0" applyAlignment="0" applyProtection="0"/>
    <xf numFmtId="0" fontId="74" fillId="19" borderId="0" applyNumberFormat="0" applyBorder="0" applyAlignment="0" applyProtection="0"/>
    <xf numFmtId="0" fontId="9" fillId="7" borderId="0" applyNumberFormat="0" applyBorder="0" applyAlignment="0" applyProtection="0"/>
    <xf numFmtId="0" fontId="75" fillId="20" borderId="0" applyNumberFormat="0" applyBorder="0" applyAlignment="0" applyProtection="0"/>
    <xf numFmtId="0" fontId="10" fillId="11" borderId="0" applyNumberFormat="0" applyBorder="0" applyAlignment="0" applyProtection="0"/>
    <xf numFmtId="0" fontId="75" fillId="21" borderId="0" applyNumberFormat="0" applyBorder="0" applyAlignment="0" applyProtection="0"/>
    <xf numFmtId="0" fontId="10" fillId="22" borderId="0" applyNumberFormat="0" applyBorder="0" applyAlignment="0" applyProtection="0"/>
    <xf numFmtId="0" fontId="75" fillId="15" borderId="0" applyNumberFormat="0" applyBorder="0" applyAlignment="0" applyProtection="0"/>
    <xf numFmtId="0" fontId="10" fillId="23" borderId="0" applyNumberFormat="0" applyBorder="0" applyAlignment="0" applyProtection="0"/>
    <xf numFmtId="0" fontId="75" fillId="24" borderId="0" applyNumberFormat="0" applyBorder="0" applyAlignment="0" applyProtection="0"/>
    <xf numFmtId="0" fontId="10" fillId="4" borderId="0" applyNumberFormat="0" applyBorder="0" applyAlignment="0" applyProtection="0"/>
    <xf numFmtId="0" fontId="75" fillId="25" borderId="0" applyNumberFormat="0" applyBorder="0" applyAlignment="0" applyProtection="0"/>
    <xf numFmtId="0" fontId="10" fillId="11" borderId="0" applyNumberFormat="0" applyBorder="0" applyAlignment="0" applyProtection="0"/>
    <xf numFmtId="0" fontId="75" fillId="26" borderId="0" applyNumberFormat="0" applyBorder="0" applyAlignment="0" applyProtection="0"/>
    <xf numFmtId="0" fontId="10" fillId="5" borderId="0" applyNumberFormat="0" applyBorder="0" applyAlignment="0" applyProtection="0"/>
    <xf numFmtId="0" fontId="28" fillId="0" borderId="1">
      <alignment vertical="top" wrapText="1"/>
      <protection/>
    </xf>
    <xf numFmtId="0" fontId="75" fillId="27" borderId="0" applyNumberFormat="0" applyBorder="0" applyAlignment="0" applyProtection="0"/>
    <xf numFmtId="0" fontId="10" fillId="28" borderId="0" applyNumberFormat="0" applyBorder="0" applyAlignment="0" applyProtection="0"/>
    <xf numFmtId="0" fontId="75" fillId="29" borderId="0" applyNumberFormat="0" applyBorder="0" applyAlignment="0" applyProtection="0"/>
    <xf numFmtId="0" fontId="10" fillId="22" borderId="0" applyNumberFormat="0" applyBorder="0" applyAlignment="0" applyProtection="0"/>
    <xf numFmtId="0" fontId="75" fillId="30" borderId="0" applyNumberFormat="0" applyBorder="0" applyAlignment="0" applyProtection="0"/>
    <xf numFmtId="0" fontId="10" fillId="23" borderId="0" applyNumberFormat="0" applyBorder="0" applyAlignment="0" applyProtection="0"/>
    <xf numFmtId="0" fontId="75" fillId="31" borderId="0" applyNumberFormat="0" applyBorder="0" applyAlignment="0" applyProtection="0"/>
    <xf numFmtId="0" fontId="10" fillId="32" borderId="0" applyNumberFormat="0" applyBorder="0" applyAlignment="0" applyProtection="0"/>
    <xf numFmtId="0" fontId="75" fillId="33" borderId="0" applyNumberFormat="0" applyBorder="0" applyAlignment="0" applyProtection="0"/>
    <xf numFmtId="0" fontId="10" fillId="34" borderId="0" applyNumberFormat="0" applyBorder="0" applyAlignment="0" applyProtection="0"/>
    <xf numFmtId="0" fontId="75" fillId="35" borderId="0" applyNumberFormat="0" applyBorder="0" applyAlignment="0" applyProtection="0"/>
    <xf numFmtId="0" fontId="10" fillId="36" borderId="0" applyNumberFormat="0" applyBorder="0" applyAlignment="0" applyProtection="0"/>
    <xf numFmtId="0" fontId="76" fillId="37" borderId="2" applyNumberFormat="0" applyAlignment="0" applyProtection="0"/>
    <xf numFmtId="0" fontId="77" fillId="38" borderId="3" applyNumberFormat="0" applyAlignment="0" applyProtection="0"/>
    <xf numFmtId="0" fontId="78" fillId="38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11" fillId="0" borderId="8" applyNumberFormat="0" applyFill="0" applyAlignment="0" applyProtection="0"/>
    <xf numFmtId="0" fontId="83" fillId="39" borderId="9" applyNumberFormat="0" applyAlignment="0" applyProtection="0"/>
    <xf numFmtId="0" fontId="12" fillId="40" borderId="10" applyNumberFormat="0" applyAlignment="0" applyProtection="0"/>
    <xf numFmtId="0" fontId="84" fillId="0" borderId="0" applyNumberFormat="0" applyFill="0" applyBorder="0" applyAlignment="0" applyProtection="0"/>
    <xf numFmtId="0" fontId="85" fillId="41" borderId="0" applyNumberFormat="0" applyBorder="0" applyAlignment="0" applyProtection="0"/>
    <xf numFmtId="0" fontId="7" fillId="0" borderId="0" applyNumberFormat="0" applyFill="0" applyBorder="0" applyAlignment="0" applyProtection="0"/>
    <xf numFmtId="0" fontId="86" fillId="42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43" borderId="11" applyNumberFormat="0" applyFont="0" applyAlignment="0" applyProtection="0"/>
    <xf numFmtId="9" fontId="0" fillId="0" borderId="0" applyFont="0" applyFill="0" applyBorder="0" applyAlignment="0" applyProtection="0"/>
    <xf numFmtId="0" fontId="88" fillId="0" borderId="12" applyNumberFormat="0" applyFill="0" applyAlignment="0" applyProtection="0"/>
    <xf numFmtId="0" fontId="8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4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9" borderId="0" xfId="0" applyFont="1" applyFill="1" applyAlignment="1">
      <alignment wrapText="1"/>
    </xf>
    <xf numFmtId="0" fontId="2" fillId="16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45" borderId="0" xfId="0" applyFont="1" applyFill="1" applyAlignment="1">
      <alignment wrapText="1"/>
    </xf>
    <xf numFmtId="0" fontId="0" fillId="45" borderId="0" xfId="0" applyFill="1" applyAlignment="1">
      <alignment wrapText="1"/>
    </xf>
    <xf numFmtId="0" fontId="0" fillId="16" borderId="0" xfId="0" applyFill="1" applyAlignment="1">
      <alignment wrapText="1"/>
    </xf>
    <xf numFmtId="0" fontId="0" fillId="6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3" fillId="45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46" borderId="0" xfId="0" applyFont="1" applyFill="1" applyAlignment="1">
      <alignment horizontal="left" wrapText="1"/>
    </xf>
    <xf numFmtId="0" fontId="16" fillId="46" borderId="0" xfId="0" applyFont="1" applyFill="1" applyAlignment="1">
      <alignment/>
    </xf>
    <xf numFmtId="0" fontId="17" fillId="46" borderId="0" xfId="0" applyFont="1" applyFill="1" applyAlignment="1">
      <alignment/>
    </xf>
    <xf numFmtId="0" fontId="17" fillId="46" borderId="13" xfId="0" applyFont="1" applyFill="1" applyBorder="1" applyAlignment="1">
      <alignment vertical="center"/>
    </xf>
    <xf numFmtId="0" fontId="17" fillId="46" borderId="0" xfId="0" applyFont="1" applyFill="1" applyAlignment="1">
      <alignment vertical="center"/>
    </xf>
    <xf numFmtId="0" fontId="17" fillId="46" borderId="13" xfId="0" applyFont="1" applyFill="1" applyBorder="1" applyAlignment="1">
      <alignment horizontal="center" vertical="center" wrapText="1"/>
    </xf>
    <xf numFmtId="0" fontId="17" fillId="46" borderId="0" xfId="0" applyFont="1" applyFill="1" applyAlignment="1">
      <alignment horizontal="center" vertical="center" wrapText="1"/>
    </xf>
    <xf numFmtId="0" fontId="17" fillId="46" borderId="13" xfId="0" applyFont="1" applyFill="1" applyBorder="1" applyAlignment="1">
      <alignment horizontal="center" vertical="center"/>
    </xf>
    <xf numFmtId="0" fontId="17" fillId="46" borderId="0" xfId="0" applyFont="1" applyFill="1" applyAlignment="1">
      <alignment horizontal="center"/>
    </xf>
    <xf numFmtId="4" fontId="17" fillId="46" borderId="13" xfId="0" applyNumberFormat="1" applyFont="1" applyFill="1" applyBorder="1" applyAlignment="1" applyProtection="1">
      <alignment horizontal="right" shrinkToFit="1"/>
      <protection locked="0"/>
    </xf>
    <xf numFmtId="4" fontId="17" fillId="46" borderId="0" xfId="0" applyNumberFormat="1" applyFont="1" applyFill="1" applyAlignment="1" applyProtection="1">
      <alignment horizontal="right" shrinkToFit="1"/>
      <protection locked="0"/>
    </xf>
    <xf numFmtId="4" fontId="18" fillId="46" borderId="13" xfId="0" applyNumberFormat="1" applyFont="1" applyFill="1" applyBorder="1" applyAlignment="1">
      <alignment horizontal="right" shrinkToFit="1"/>
    </xf>
    <xf numFmtId="4" fontId="18" fillId="46" borderId="0" xfId="0" applyNumberFormat="1" applyFont="1" applyFill="1" applyAlignment="1">
      <alignment horizontal="right" shrinkToFit="1"/>
    </xf>
    <xf numFmtId="0" fontId="20" fillId="46" borderId="14" xfId="0" applyFont="1" applyFill="1" applyBorder="1" applyAlignment="1">
      <alignment/>
    </xf>
    <xf numFmtId="0" fontId="21" fillId="46" borderId="14" xfId="0" applyFont="1" applyFill="1" applyBorder="1" applyAlignment="1">
      <alignment horizontal="right"/>
    </xf>
    <xf numFmtId="0" fontId="23" fillId="46" borderId="15" xfId="0" applyFont="1" applyFill="1" applyBorder="1" applyAlignment="1">
      <alignment wrapText="1"/>
    </xf>
    <xf numFmtId="49" fontId="23" fillId="46" borderId="15" xfId="0" applyNumberFormat="1" applyFont="1" applyFill="1" applyBorder="1" applyAlignment="1" applyProtection="1">
      <alignment horizontal="center" shrinkToFit="1"/>
      <protection locked="0"/>
    </xf>
    <xf numFmtId="49" fontId="24" fillId="46" borderId="15" xfId="0" applyNumberFormat="1" applyFont="1" applyFill="1" applyBorder="1" applyAlignment="1" applyProtection="1">
      <alignment horizontal="center" shrinkToFit="1"/>
      <protection locked="0"/>
    </xf>
    <xf numFmtId="4" fontId="23" fillId="46" borderId="15" xfId="0" applyNumberFormat="1" applyFont="1" applyFill="1" applyBorder="1" applyAlignment="1" applyProtection="1">
      <alignment horizontal="right" shrinkToFit="1"/>
      <protection locked="0"/>
    </xf>
    <xf numFmtId="0" fontId="24" fillId="46" borderId="15" xfId="0" applyFont="1" applyFill="1" applyBorder="1" applyAlignment="1">
      <alignment wrapText="1"/>
    </xf>
    <xf numFmtId="4" fontId="24" fillId="46" borderId="15" xfId="0" applyNumberFormat="1" applyFont="1" applyFill="1" applyBorder="1" applyAlignment="1" applyProtection="1">
      <alignment horizontal="right" shrinkToFit="1"/>
      <protection locked="0"/>
    </xf>
    <xf numFmtId="4" fontId="24" fillId="46" borderId="15" xfId="0" applyNumberFormat="1" applyFont="1" applyFill="1" applyBorder="1" applyAlignment="1" applyProtection="1">
      <alignment horizontal="center" shrinkToFit="1"/>
      <protection locked="0"/>
    </xf>
    <xf numFmtId="49" fontId="23" fillId="46" borderId="15" xfId="0" applyNumberFormat="1" applyFont="1" applyFill="1" applyBorder="1" applyAlignment="1">
      <alignment horizontal="center" shrinkToFit="1"/>
    </xf>
    <xf numFmtId="4" fontId="25" fillId="46" borderId="15" xfId="0" applyNumberFormat="1" applyFont="1" applyFill="1" applyBorder="1" applyAlignment="1">
      <alignment horizontal="right" shrinkToFit="1"/>
    </xf>
    <xf numFmtId="49" fontId="25" fillId="46" borderId="15" xfId="0" applyNumberFormat="1" applyFont="1" applyFill="1" applyBorder="1" applyAlignment="1">
      <alignment horizontal="center" vertical="center" shrinkToFit="1"/>
    </xf>
    <xf numFmtId="49" fontId="24" fillId="46" borderId="15" xfId="0" applyNumberFormat="1" applyFont="1" applyFill="1" applyBorder="1" applyAlignment="1">
      <alignment horizontal="center" shrinkToFit="1"/>
    </xf>
    <xf numFmtId="0" fontId="4" fillId="46" borderId="0" xfId="0" applyFont="1" applyFill="1" applyAlignment="1">
      <alignment horizontal="left"/>
    </xf>
    <xf numFmtId="0" fontId="20" fillId="46" borderId="15" xfId="0" applyFont="1" applyFill="1" applyBorder="1" applyAlignment="1">
      <alignment horizontal="center" vertical="center" wrapText="1"/>
    </xf>
    <xf numFmtId="0" fontId="22" fillId="46" borderId="15" xfId="0" applyFont="1" applyFill="1" applyBorder="1" applyAlignment="1">
      <alignment horizontal="center" vertical="center" wrapText="1"/>
    </xf>
    <xf numFmtId="0" fontId="25" fillId="46" borderId="15" xfId="0" applyFont="1" applyFill="1" applyBorder="1" applyAlignment="1">
      <alignment horizontal="left" wrapText="1" indent="1"/>
    </xf>
    <xf numFmtId="0" fontId="24" fillId="46" borderId="0" xfId="0" applyFont="1" applyFill="1" applyAlignment="1">
      <alignment/>
    </xf>
    <xf numFmtId="0" fontId="30" fillId="46" borderId="16" xfId="0" applyFont="1" applyFill="1" applyBorder="1" applyAlignment="1">
      <alignment horizontal="center" vertical="center" wrapText="1"/>
    </xf>
    <xf numFmtId="0" fontId="30" fillId="46" borderId="17" xfId="0" applyFont="1" applyFill="1" applyBorder="1" applyAlignment="1">
      <alignment horizontal="center" vertical="center" wrapText="1"/>
    </xf>
    <xf numFmtId="0" fontId="32" fillId="46" borderId="18" xfId="0" applyFont="1" applyFill="1" applyBorder="1" applyAlignment="1">
      <alignment horizontal="center" vertical="center" wrapText="1"/>
    </xf>
    <xf numFmtId="0" fontId="32" fillId="46" borderId="16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wrapText="1"/>
    </xf>
    <xf numFmtId="49" fontId="34" fillId="46" borderId="15" xfId="0" applyNumberFormat="1" applyFont="1" applyFill="1" applyBorder="1" applyAlignment="1" applyProtection="1">
      <alignment horizontal="center" wrapText="1" shrinkToFit="1"/>
      <protection locked="0"/>
    </xf>
    <xf numFmtId="0" fontId="34" fillId="46" borderId="15" xfId="0" applyFont="1" applyFill="1" applyBorder="1" applyAlignment="1">
      <alignment horizontal="left" wrapText="1"/>
    </xf>
    <xf numFmtId="49" fontId="34" fillId="46" borderId="15" xfId="0" applyNumberFormat="1" applyFont="1" applyFill="1" applyBorder="1" applyAlignment="1">
      <alignment horizontal="left" wrapText="1"/>
    </xf>
    <xf numFmtId="49" fontId="35" fillId="46" borderId="15" xfId="0" applyNumberFormat="1" applyFont="1" applyFill="1" applyBorder="1" applyAlignment="1">
      <alignment horizontal="center" wrapText="1" shrinkToFit="1"/>
    </xf>
    <xf numFmtId="4" fontId="32" fillId="0" borderId="15" xfId="0" applyNumberFormat="1" applyFont="1" applyFill="1" applyBorder="1" applyAlignment="1">
      <alignment horizontal="right" wrapText="1" shrinkToFit="1"/>
    </xf>
    <xf numFmtId="4" fontId="32" fillId="0" borderId="15" xfId="0" applyNumberFormat="1" applyFont="1" applyFill="1" applyBorder="1" applyAlignment="1" applyProtection="1">
      <alignment horizontal="right" wrapText="1" shrinkToFit="1"/>
      <protection locked="0"/>
    </xf>
    <xf numFmtId="49" fontId="34" fillId="0" borderId="19" xfId="0" applyNumberFormat="1" applyFont="1" applyFill="1" applyBorder="1" applyAlignment="1">
      <alignment horizontal="left" wrapText="1" shrinkToFit="1"/>
    </xf>
    <xf numFmtId="49" fontId="34" fillId="0" borderId="15" xfId="0" applyNumberFormat="1" applyFont="1" applyFill="1" applyBorder="1" applyAlignment="1">
      <alignment horizontal="left" wrapText="1" shrinkToFit="1"/>
    </xf>
    <xf numFmtId="49" fontId="35" fillId="0" borderId="15" xfId="0" applyNumberFormat="1" applyFont="1" applyFill="1" applyBorder="1" applyAlignment="1">
      <alignment horizontal="center" wrapText="1" shrinkToFit="1"/>
    </xf>
    <xf numFmtId="43" fontId="32" fillId="0" borderId="15" xfId="88" applyFont="1" applyFill="1" applyBorder="1" applyAlignment="1" applyProtection="1">
      <alignment horizontal="right" wrapText="1" shrinkToFit="1"/>
      <protection locked="0"/>
    </xf>
    <xf numFmtId="4" fontId="30" fillId="0" borderId="15" xfId="0" applyNumberFormat="1" applyFont="1" applyFill="1" applyBorder="1" applyAlignment="1">
      <alignment horizontal="right" wrapText="1" shrinkToFit="1"/>
    </xf>
    <xf numFmtId="49" fontId="35" fillId="0" borderId="1" xfId="0" applyNumberFormat="1" applyFont="1" applyFill="1" applyBorder="1" applyAlignment="1">
      <alignment horizontal="center" shrinkToFit="1"/>
    </xf>
    <xf numFmtId="49" fontId="36" fillId="0" borderId="1" xfId="0" applyNumberFormat="1" applyFont="1" applyFill="1" applyBorder="1" applyAlignment="1">
      <alignment horizontal="center" shrinkToFit="1"/>
    </xf>
    <xf numFmtId="4" fontId="29" fillId="0" borderId="15" xfId="0" applyNumberFormat="1" applyFont="1" applyFill="1" applyBorder="1" applyAlignment="1">
      <alignment horizontal="right" wrapText="1" shrinkToFit="1"/>
    </xf>
    <xf numFmtId="0" fontId="34" fillId="46" borderId="19" xfId="0" applyFont="1" applyFill="1" applyBorder="1" applyAlignment="1">
      <alignment horizontal="left" wrapText="1"/>
    </xf>
    <xf numFmtId="49" fontId="34" fillId="46" borderId="19" xfId="0" applyNumberFormat="1" applyFont="1" applyFill="1" applyBorder="1" applyAlignment="1">
      <alignment horizontal="left" wrapText="1"/>
    </xf>
    <xf numFmtId="0" fontId="38" fillId="47" borderId="15" xfId="0" applyFont="1" applyFill="1" applyBorder="1" applyAlignment="1">
      <alignment horizontal="left" wrapText="1"/>
    </xf>
    <xf numFmtId="49" fontId="38" fillId="47" borderId="15" xfId="0" applyNumberFormat="1" applyFont="1" applyFill="1" applyBorder="1" applyAlignment="1">
      <alignment horizontal="left" wrapText="1"/>
    </xf>
    <xf numFmtId="49" fontId="39" fillId="47" borderId="15" xfId="0" applyNumberFormat="1" applyFont="1" applyFill="1" applyBorder="1" applyAlignment="1">
      <alignment horizontal="center" wrapText="1" shrinkToFit="1"/>
    </xf>
    <xf numFmtId="4" fontId="5" fillId="47" borderId="15" xfId="0" applyNumberFormat="1" applyFont="1" applyFill="1" applyBorder="1" applyAlignment="1">
      <alignment horizontal="right" wrapText="1" shrinkToFit="1"/>
    </xf>
    <xf numFmtId="4" fontId="36" fillId="0" borderId="15" xfId="0" applyNumberFormat="1" applyFont="1" applyFill="1" applyBorder="1" applyAlignment="1">
      <alignment horizontal="right" wrapText="1" shrinkToFit="1"/>
    </xf>
    <xf numFmtId="4" fontId="33" fillId="0" borderId="15" xfId="0" applyNumberFormat="1" applyFont="1" applyFill="1" applyBorder="1" applyAlignment="1">
      <alignment horizontal="right" wrapText="1" shrinkToFit="1"/>
    </xf>
    <xf numFmtId="4" fontId="35" fillId="0" borderId="15" xfId="0" applyNumberFormat="1" applyFont="1" applyFill="1" applyBorder="1" applyAlignment="1" applyProtection="1">
      <alignment horizontal="right" wrapText="1" shrinkToFit="1"/>
      <protection locked="0"/>
    </xf>
    <xf numFmtId="4" fontId="45" fillId="0" borderId="15" xfId="0" applyNumberFormat="1" applyFont="1" applyFill="1" applyBorder="1" applyAlignment="1">
      <alignment horizontal="right" wrapText="1" shrinkToFit="1"/>
    </xf>
    <xf numFmtId="4" fontId="35" fillId="0" borderId="15" xfId="0" applyNumberFormat="1" applyFont="1" applyFill="1" applyBorder="1" applyAlignment="1">
      <alignment horizontal="right" wrapText="1" shrinkToFit="1"/>
    </xf>
    <xf numFmtId="4" fontId="33" fillId="0" borderId="15" xfId="0" applyNumberFormat="1" applyFont="1" applyFill="1" applyBorder="1" applyAlignment="1" applyProtection="1">
      <alignment horizontal="right" wrapText="1" shrinkToFit="1"/>
      <protection locked="0"/>
    </xf>
    <xf numFmtId="0" fontId="35" fillId="0" borderId="15" xfId="0" applyFont="1" applyFill="1" applyBorder="1" applyAlignment="1">
      <alignment horizontal="left" wrapText="1"/>
    </xf>
    <xf numFmtId="49" fontId="35" fillId="0" borderId="15" xfId="0" applyNumberFormat="1" applyFont="1" applyFill="1" applyBorder="1" applyAlignment="1">
      <alignment horizontal="left" wrapText="1"/>
    </xf>
    <xf numFmtId="4" fontId="47" fillId="0" borderId="15" xfId="0" applyNumberFormat="1" applyFont="1" applyFill="1" applyBorder="1" applyAlignment="1" applyProtection="1">
      <alignment horizontal="right" wrapText="1" shrinkToFit="1"/>
      <protection locked="0"/>
    </xf>
    <xf numFmtId="4" fontId="0" fillId="0" borderId="0" xfId="0" applyNumberFormat="1" applyFont="1" applyAlignment="1">
      <alignment/>
    </xf>
    <xf numFmtId="0" fontId="33" fillId="0" borderId="19" xfId="0" applyFont="1" applyFill="1" applyBorder="1" applyAlignment="1">
      <alignment horizontal="left" wrapText="1"/>
    </xf>
    <xf numFmtId="0" fontId="36" fillId="0" borderId="19" xfId="0" applyFont="1" applyFill="1" applyBorder="1" applyAlignment="1">
      <alignment horizontal="left" wrapText="1"/>
    </xf>
    <xf numFmtId="49" fontId="33" fillId="0" borderId="19" xfId="0" applyNumberFormat="1" applyFont="1" applyFill="1" applyBorder="1" applyAlignment="1">
      <alignment horizontal="left" wrapText="1"/>
    </xf>
    <xf numFmtId="0" fontId="33" fillId="48" borderId="19" xfId="0" applyFont="1" applyFill="1" applyBorder="1" applyAlignment="1">
      <alignment horizontal="left" wrapText="1"/>
    </xf>
    <xf numFmtId="49" fontId="33" fillId="48" borderId="19" xfId="0" applyNumberFormat="1" applyFont="1" applyFill="1" applyBorder="1" applyAlignment="1">
      <alignment horizontal="left" wrapText="1"/>
    </xf>
    <xf numFmtId="49" fontId="33" fillId="48" borderId="15" xfId="0" applyNumberFormat="1" applyFont="1" applyFill="1" applyBorder="1" applyAlignment="1" applyProtection="1">
      <alignment horizontal="center" wrapText="1" shrinkToFit="1"/>
      <protection locked="0"/>
    </xf>
    <xf numFmtId="4" fontId="33" fillId="48" borderId="15" xfId="0" applyNumberFormat="1" applyFont="1" applyFill="1" applyBorder="1" applyAlignment="1" applyProtection="1">
      <alignment horizontal="right" wrapText="1" shrinkToFit="1"/>
      <protection locked="0"/>
    </xf>
    <xf numFmtId="0" fontId="33" fillId="0" borderId="15" xfId="0" applyFont="1" applyFill="1" applyBorder="1" applyAlignment="1">
      <alignment horizontal="left" wrapText="1"/>
    </xf>
    <xf numFmtId="49" fontId="33" fillId="0" borderId="15" xfId="0" applyNumberFormat="1" applyFont="1" applyFill="1" applyBorder="1" applyAlignment="1">
      <alignment horizontal="left" wrapText="1"/>
    </xf>
    <xf numFmtId="49" fontId="33" fillId="0" borderId="15" xfId="0" applyNumberFormat="1" applyFont="1" applyFill="1" applyBorder="1" applyAlignment="1">
      <alignment horizontal="center" wrapText="1" shrinkToFit="1"/>
    </xf>
    <xf numFmtId="0" fontId="34" fillId="0" borderId="15" xfId="0" applyFont="1" applyFill="1" applyBorder="1" applyAlignment="1">
      <alignment horizontal="left" wrapText="1"/>
    </xf>
    <xf numFmtId="49" fontId="34" fillId="0" borderId="15" xfId="0" applyNumberFormat="1" applyFont="1" applyFill="1" applyBorder="1" applyAlignment="1">
      <alignment horizontal="left" wrapText="1"/>
    </xf>
    <xf numFmtId="49" fontId="36" fillId="0" borderId="15" xfId="0" applyNumberFormat="1" applyFont="1" applyFill="1" applyBorder="1" applyAlignment="1">
      <alignment horizontal="center" wrapText="1" shrinkToFit="1"/>
    </xf>
    <xf numFmtId="49" fontId="33" fillId="0" borderId="15" xfId="0" applyNumberFormat="1" applyFont="1" applyFill="1" applyBorder="1" applyAlignment="1">
      <alignment horizontal="left" wrapText="1" shrinkToFit="1"/>
    </xf>
    <xf numFmtId="49" fontId="36" fillId="0" borderId="19" xfId="0" applyNumberFormat="1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left" wrapText="1"/>
    </xf>
    <xf numFmtId="43" fontId="33" fillId="0" borderId="15" xfId="88" applyFont="1" applyFill="1" applyBorder="1" applyAlignment="1">
      <alignment horizontal="right" wrapText="1" shrinkToFit="1"/>
    </xf>
    <xf numFmtId="43" fontId="36" fillId="0" borderId="15" xfId="88" applyFont="1" applyFill="1" applyBorder="1" applyAlignment="1">
      <alignment horizontal="right" wrapText="1" shrinkToFit="1"/>
    </xf>
    <xf numFmtId="49" fontId="34" fillId="0" borderId="15" xfId="0" applyNumberFormat="1" applyFont="1" applyFill="1" applyBorder="1" applyAlignment="1">
      <alignment horizontal="center" wrapText="1" shrinkToFit="1"/>
    </xf>
    <xf numFmtId="49" fontId="36" fillId="0" borderId="15" xfId="0" applyNumberFormat="1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4" fontId="36" fillId="0" borderId="15" xfId="0" applyNumberFormat="1" applyFont="1" applyFill="1" applyBorder="1" applyAlignment="1">
      <alignment horizontal="right"/>
    </xf>
    <xf numFmtId="4" fontId="36" fillId="0" borderId="15" xfId="0" applyNumberFormat="1" applyFont="1" applyFill="1" applyBorder="1" applyAlignment="1">
      <alignment horizontal="center"/>
    </xf>
    <xf numFmtId="49" fontId="33" fillId="48" borderId="15" xfId="0" applyNumberFormat="1" applyFont="1" applyFill="1" applyBorder="1" applyAlignment="1">
      <alignment horizontal="center" wrapText="1" shrinkToFit="1"/>
    </xf>
    <xf numFmtId="0" fontId="33" fillId="12" borderId="15" xfId="0" applyFont="1" applyFill="1" applyBorder="1" applyAlignment="1">
      <alignment horizontal="left" wrapText="1"/>
    </xf>
    <xf numFmtId="49" fontId="33" fillId="12" borderId="15" xfId="0" applyNumberFormat="1" applyFont="1" applyFill="1" applyBorder="1" applyAlignment="1">
      <alignment horizontal="left" wrapText="1"/>
    </xf>
    <xf numFmtId="49" fontId="33" fillId="12" borderId="15" xfId="0" applyNumberFormat="1" applyFont="1" applyFill="1" applyBorder="1" applyAlignment="1">
      <alignment horizontal="center" wrapText="1" shrinkToFit="1"/>
    </xf>
    <xf numFmtId="4" fontId="33" fillId="12" borderId="15" xfId="0" applyNumberFormat="1" applyFont="1" applyFill="1" applyBorder="1" applyAlignment="1">
      <alignment horizontal="right" wrapText="1" shrinkToFit="1"/>
    </xf>
    <xf numFmtId="0" fontId="33" fillId="12" borderId="19" xfId="0" applyFont="1" applyFill="1" applyBorder="1" applyAlignment="1">
      <alignment horizontal="left" wrapText="1"/>
    </xf>
    <xf numFmtId="49" fontId="33" fillId="12" borderId="19" xfId="0" applyNumberFormat="1" applyFont="1" applyFill="1" applyBorder="1" applyAlignment="1">
      <alignment horizontal="left" wrapText="1"/>
    </xf>
    <xf numFmtId="49" fontId="33" fillId="12" borderId="15" xfId="0" applyNumberFormat="1" applyFont="1" applyFill="1" applyBorder="1" applyAlignment="1">
      <alignment horizontal="left" wrapText="1" shrinkToFit="1"/>
    </xf>
    <xf numFmtId="177" fontId="33" fillId="48" borderId="15" xfId="0" applyNumberFormat="1" applyFont="1" applyFill="1" applyBorder="1" applyAlignment="1">
      <alignment horizontal="right" wrapText="1" shrinkToFit="1"/>
    </xf>
    <xf numFmtId="49" fontId="46" fillId="0" borderId="1" xfId="0" applyNumberFormat="1" applyFont="1" applyFill="1" applyBorder="1" applyAlignment="1">
      <alignment horizontal="center" shrinkToFit="1"/>
    </xf>
    <xf numFmtId="49" fontId="35" fillId="0" borderId="20" xfId="0" applyNumberFormat="1" applyFont="1" applyFill="1" applyBorder="1" applyAlignment="1">
      <alignment horizontal="center" wrapText="1" shrinkToFit="1"/>
    </xf>
    <xf numFmtId="177" fontId="30" fillId="0" borderId="15" xfId="0" applyNumberFormat="1" applyFont="1" applyFill="1" applyBorder="1" applyAlignment="1">
      <alignment horizontal="right" wrapText="1" shrinkToFit="1"/>
    </xf>
    <xf numFmtId="0" fontId="33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wrapText="1"/>
    </xf>
    <xf numFmtId="0" fontId="35" fillId="0" borderId="22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shrinkToFit="1"/>
    </xf>
    <xf numFmtId="4" fontId="47" fillId="0" borderId="15" xfId="0" applyNumberFormat="1" applyFont="1" applyFill="1" applyBorder="1" applyAlignment="1">
      <alignment horizontal="right"/>
    </xf>
    <xf numFmtId="49" fontId="35" fillId="0" borderId="23" xfId="0" applyNumberFormat="1" applyFont="1" applyFill="1" applyBorder="1" applyAlignment="1">
      <alignment horizontal="center" shrinkToFit="1"/>
    </xf>
    <xf numFmtId="49" fontId="34" fillId="0" borderId="23" xfId="0" applyNumberFormat="1" applyFont="1" applyFill="1" applyBorder="1" applyAlignment="1">
      <alignment horizontal="center" shrinkToFit="1"/>
    </xf>
    <xf numFmtId="49" fontId="47" fillId="0" borderId="1" xfId="0" applyNumberFormat="1" applyFont="1" applyFill="1" applyBorder="1" applyAlignment="1">
      <alignment horizontal="center" shrinkToFit="1"/>
    </xf>
    <xf numFmtId="0" fontId="33" fillId="12" borderId="21" xfId="0" applyFont="1" applyFill="1" applyBorder="1" applyAlignment="1">
      <alignment horizontal="center" vertical="center" wrapText="1"/>
    </xf>
    <xf numFmtId="49" fontId="33" fillId="12" borderId="1" xfId="0" applyNumberFormat="1" applyFont="1" applyFill="1" applyBorder="1" applyAlignment="1">
      <alignment horizontal="center" shrinkToFit="1"/>
    </xf>
    <xf numFmtId="4" fontId="30" fillId="12" borderId="15" xfId="0" applyNumberFormat="1" applyFont="1" applyFill="1" applyBorder="1" applyAlignment="1">
      <alignment horizontal="right" wrapText="1" shrinkToFit="1"/>
    </xf>
    <xf numFmtId="4" fontId="47" fillId="0" borderId="15" xfId="0" applyNumberFormat="1" applyFont="1" applyFill="1" applyBorder="1" applyAlignment="1">
      <alignment horizontal="right" wrapText="1" shrinkToFit="1"/>
    </xf>
    <xf numFmtId="4" fontId="36" fillId="0" borderId="15" xfId="0" applyNumberFormat="1" applyFont="1" applyFill="1" applyBorder="1" applyAlignment="1" applyProtection="1">
      <alignment horizontal="right" wrapText="1" shrinkToFit="1"/>
      <protection locked="0"/>
    </xf>
    <xf numFmtId="0" fontId="0" fillId="49" borderId="0" xfId="0" applyFont="1" applyFill="1" applyAlignment="1">
      <alignment/>
    </xf>
    <xf numFmtId="0" fontId="0" fillId="49" borderId="0" xfId="0" applyFont="1" applyFill="1" applyAlignment="1">
      <alignment wrapText="1"/>
    </xf>
    <xf numFmtId="0" fontId="2" fillId="49" borderId="0" xfId="0" applyFont="1" applyFill="1" applyAlignment="1">
      <alignment wrapText="1"/>
    </xf>
    <xf numFmtId="4" fontId="2" fillId="49" borderId="0" xfId="0" applyNumberFormat="1" applyFont="1" applyFill="1" applyAlignment="1">
      <alignment wrapText="1"/>
    </xf>
    <xf numFmtId="4" fontId="0" fillId="49" borderId="0" xfId="0" applyNumberFormat="1" applyFont="1" applyFill="1" applyAlignment="1">
      <alignment/>
    </xf>
    <xf numFmtId="0" fontId="53" fillId="0" borderId="24" xfId="0" applyFont="1" applyFill="1" applyBorder="1" applyAlignment="1">
      <alignment horizontal="left" wrapText="1"/>
    </xf>
    <xf numFmtId="0" fontId="53" fillId="0" borderId="19" xfId="0" applyFont="1" applyFill="1" applyBorder="1" applyAlignment="1">
      <alignment horizontal="left" wrapText="1"/>
    </xf>
    <xf numFmtId="0" fontId="51" fillId="0" borderId="24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34" fillId="0" borderId="24" xfId="0" applyFont="1" applyFill="1" applyBorder="1" applyAlignment="1">
      <alignment horizontal="left" wrapText="1"/>
    </xf>
    <xf numFmtId="0" fontId="40" fillId="0" borderId="19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56" fillId="0" borderId="24" xfId="0" applyFont="1" applyFill="1" applyBorder="1" applyAlignment="1">
      <alignment horizontal="left" wrapText="1"/>
    </xf>
    <xf numFmtId="0" fontId="57" fillId="0" borderId="19" xfId="0" applyFont="1" applyFill="1" applyBorder="1" applyAlignment="1">
      <alignment horizontal="left" wrapText="1"/>
    </xf>
    <xf numFmtId="0" fontId="34" fillId="0" borderId="25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left" wrapText="1"/>
    </xf>
    <xf numFmtId="0" fontId="33" fillId="0" borderId="19" xfId="0" applyFont="1" applyFill="1" applyBorder="1" applyAlignment="1">
      <alignment horizontal="left" wrapText="1"/>
    </xf>
    <xf numFmtId="0" fontId="54" fillId="0" borderId="19" xfId="0" applyFont="1" applyFill="1" applyBorder="1" applyAlignment="1">
      <alignment horizontal="left" wrapText="1"/>
    </xf>
    <xf numFmtId="0" fontId="41" fillId="0" borderId="19" xfId="0" applyFont="1" applyFill="1" applyBorder="1" applyAlignment="1">
      <alignment horizontal="left" wrapText="1"/>
    </xf>
    <xf numFmtId="0" fontId="52" fillId="0" borderId="19" xfId="0" applyFont="1" applyFill="1" applyBorder="1" applyAlignment="1">
      <alignment horizontal="left" wrapText="1"/>
    </xf>
    <xf numFmtId="0" fontId="35" fillId="0" borderId="24" xfId="0" applyFont="1" applyFill="1" applyBorder="1" applyAlignment="1">
      <alignment horizontal="left" wrapText="1"/>
    </xf>
    <xf numFmtId="0" fontId="42" fillId="0" borderId="19" xfId="0" applyFont="1" applyFill="1" applyBorder="1" applyAlignment="1">
      <alignment horizontal="left" wrapText="1"/>
    </xf>
    <xf numFmtId="0" fontId="31" fillId="0" borderId="19" xfId="0" applyFont="1" applyFill="1" applyBorder="1" applyAlignment="1">
      <alignment horizontal="left" wrapText="1"/>
    </xf>
    <xf numFmtId="0" fontId="33" fillId="12" borderId="24" xfId="0" applyFont="1" applyFill="1" applyBorder="1" applyAlignment="1">
      <alignment horizontal="left" wrapText="1"/>
    </xf>
    <xf numFmtId="0" fontId="33" fillId="12" borderId="19" xfId="0" applyFont="1" applyFill="1" applyBorder="1" applyAlignment="1">
      <alignment horizontal="left" wrapText="1"/>
    </xf>
    <xf numFmtId="0" fontId="53" fillId="0" borderId="24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wrapText="1"/>
    </xf>
    <xf numFmtId="0" fontId="54" fillId="0" borderId="19" xfId="0" applyFont="1" applyFill="1" applyBorder="1" applyAlignment="1">
      <alignment/>
    </xf>
    <xf numFmtId="0" fontId="33" fillId="0" borderId="26" xfId="0" applyFont="1" applyFill="1" applyBorder="1" applyAlignment="1">
      <alignment horizontal="left" vertical="center" wrapText="1"/>
    </xf>
    <xf numFmtId="0" fontId="33" fillId="12" borderId="15" xfId="0" applyFont="1" applyFill="1" applyBorder="1" applyAlignment="1">
      <alignment horizontal="left" wrapText="1"/>
    </xf>
    <xf numFmtId="0" fontId="36" fillId="0" borderId="24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wrapText="1"/>
    </xf>
    <xf numFmtId="49" fontId="35" fillId="0" borderId="24" xfId="0" applyNumberFormat="1" applyFont="1" applyFill="1" applyBorder="1" applyAlignment="1">
      <alignment horizontal="left" wrapText="1" shrinkToFit="1"/>
    </xf>
    <xf numFmtId="49" fontId="35" fillId="0" borderId="19" xfId="0" applyNumberFormat="1" applyFont="1" applyFill="1" applyBorder="1" applyAlignment="1">
      <alignment horizontal="left" wrapText="1" shrinkToFit="1"/>
    </xf>
    <xf numFmtId="49" fontId="34" fillId="0" borderId="24" xfId="0" applyNumberFormat="1" applyFont="1" applyFill="1" applyBorder="1" applyAlignment="1">
      <alignment horizontal="left" wrapText="1" shrinkToFit="1"/>
    </xf>
    <xf numFmtId="49" fontId="34" fillId="0" borderId="19" xfId="0" applyNumberFormat="1" applyFont="1" applyFill="1" applyBorder="1" applyAlignment="1">
      <alignment horizontal="left" wrapText="1" shrinkToFit="1"/>
    </xf>
    <xf numFmtId="0" fontId="33" fillId="0" borderId="15" xfId="0" applyFont="1" applyFill="1" applyBorder="1" applyAlignment="1">
      <alignment horizontal="left" wrapText="1"/>
    </xf>
    <xf numFmtId="0" fontId="35" fillId="0" borderId="19" xfId="0" applyFont="1" applyFill="1" applyBorder="1" applyAlignment="1">
      <alignment horizontal="left" wrapText="1"/>
    </xf>
    <xf numFmtId="0" fontId="30" fillId="46" borderId="16" xfId="0" applyFont="1" applyFill="1" applyBorder="1" applyAlignment="1">
      <alignment horizontal="center" vertical="center" wrapText="1"/>
    </xf>
    <xf numFmtId="0" fontId="30" fillId="46" borderId="17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left" wrapText="1"/>
    </xf>
    <xf numFmtId="0" fontId="36" fillId="0" borderId="19" xfId="0" applyFont="1" applyFill="1" applyBorder="1" applyAlignment="1">
      <alignment horizontal="left" wrapText="1"/>
    </xf>
    <xf numFmtId="0" fontId="33" fillId="12" borderId="24" xfId="0" applyFont="1" applyFill="1" applyBorder="1" applyAlignment="1">
      <alignment wrapText="1"/>
    </xf>
    <xf numFmtId="0" fontId="33" fillId="12" borderId="19" xfId="0" applyFont="1" applyFill="1" applyBorder="1" applyAlignment="1">
      <alignment wrapText="1"/>
    </xf>
    <xf numFmtId="0" fontId="33" fillId="0" borderId="24" xfId="0" applyNumberFormat="1" applyFont="1" applyFill="1" applyBorder="1" applyAlignment="1">
      <alignment horizontal="left" wrapText="1"/>
    </xf>
    <xf numFmtId="0" fontId="33" fillId="0" borderId="19" xfId="0" applyNumberFormat="1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49" fontId="33" fillId="0" borderId="24" xfId="0" applyNumberFormat="1" applyFont="1" applyFill="1" applyBorder="1" applyAlignment="1">
      <alignment horizontal="left" wrapText="1" shrinkToFit="1"/>
    </xf>
    <xf numFmtId="49" fontId="33" fillId="0" borderId="19" xfId="0" applyNumberFormat="1" applyFont="1" applyFill="1" applyBorder="1" applyAlignment="1">
      <alignment horizontal="left" wrapText="1" shrinkToFit="1"/>
    </xf>
    <xf numFmtId="0" fontId="33" fillId="48" borderId="24" xfId="0" applyFont="1" applyFill="1" applyBorder="1" applyAlignment="1">
      <alignment horizontal="left" wrapText="1"/>
    </xf>
    <xf numFmtId="0" fontId="33" fillId="48" borderId="19" xfId="0" applyFont="1" applyFill="1" applyBorder="1" applyAlignment="1">
      <alignment horizontal="left" wrapText="1"/>
    </xf>
    <xf numFmtId="0" fontId="34" fillId="0" borderId="15" xfId="0" applyFont="1" applyFill="1" applyBorder="1" applyAlignment="1">
      <alignment horizontal="left" wrapText="1"/>
    </xf>
    <xf numFmtId="49" fontId="36" fillId="0" borderId="24" xfId="0" applyNumberFormat="1" applyFont="1" applyFill="1" applyBorder="1" applyAlignment="1">
      <alignment horizontal="left" wrapText="1" shrinkToFit="1"/>
    </xf>
    <xf numFmtId="49" fontId="36" fillId="0" borderId="19" xfId="0" applyNumberFormat="1" applyFont="1" applyFill="1" applyBorder="1" applyAlignment="1">
      <alignment horizontal="left" wrapText="1" shrinkToFit="1"/>
    </xf>
    <xf numFmtId="49" fontId="33" fillId="12" borderId="24" xfId="0" applyNumberFormat="1" applyFont="1" applyFill="1" applyBorder="1" applyAlignment="1">
      <alignment horizontal="left" wrapText="1" shrinkToFit="1"/>
    </xf>
    <xf numFmtId="49" fontId="33" fillId="12" borderId="19" xfId="0" applyNumberFormat="1" applyFont="1" applyFill="1" applyBorder="1" applyAlignment="1">
      <alignment horizontal="left" wrapText="1" shrinkToFit="1"/>
    </xf>
    <xf numFmtId="0" fontId="35" fillId="0" borderId="15" xfId="0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left" wrapText="1"/>
    </xf>
    <xf numFmtId="0" fontId="33" fillId="12" borderId="26" xfId="0" applyFont="1" applyFill="1" applyBorder="1" applyAlignment="1">
      <alignment horizontal="left" vertical="center" wrapText="1"/>
    </xf>
    <xf numFmtId="0" fontId="37" fillId="12" borderId="19" xfId="0" applyFont="1" applyFill="1" applyBorder="1" applyAlignment="1">
      <alignment horizontal="left" wrapText="1"/>
    </xf>
    <xf numFmtId="0" fontId="53" fillId="0" borderId="26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4" fillId="46" borderId="15" xfId="0" applyFont="1" applyFill="1" applyBorder="1" applyAlignment="1">
      <alignment horizontal="left" wrapText="1"/>
    </xf>
    <xf numFmtId="0" fontId="38" fillId="47" borderId="24" xfId="0" applyFont="1" applyFill="1" applyBorder="1" applyAlignment="1">
      <alignment horizontal="left" wrapText="1"/>
    </xf>
    <xf numFmtId="0" fontId="38" fillId="47" borderId="19" xfId="0" applyFont="1" applyFill="1" applyBorder="1" applyAlignment="1">
      <alignment horizontal="left" wrapText="1"/>
    </xf>
    <xf numFmtId="0" fontId="33" fillId="12" borderId="24" xfId="0" applyFont="1" applyFill="1" applyBorder="1" applyAlignment="1">
      <alignment horizontal="left" vertical="center" wrapText="1"/>
    </xf>
    <xf numFmtId="0" fontId="33" fillId="12" borderId="19" xfId="0" applyFont="1" applyFill="1" applyBorder="1" applyAlignment="1">
      <alignment horizontal="left" vertical="center" wrapText="1"/>
    </xf>
    <xf numFmtId="0" fontId="35" fillId="0" borderId="24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44" fillId="0" borderId="19" xfId="0" applyFont="1" applyFill="1" applyBorder="1" applyAlignment="1">
      <alignment/>
    </xf>
    <xf numFmtId="0" fontId="48" fillId="0" borderId="26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22" fillId="46" borderId="15" xfId="0" applyFont="1" applyFill="1" applyBorder="1" applyAlignment="1">
      <alignment horizontal="center" vertical="center" wrapText="1"/>
    </xf>
    <xf numFmtId="0" fontId="26" fillId="46" borderId="0" xfId="0" applyFont="1" applyFill="1" applyAlignment="1">
      <alignment horizontal="left" wrapText="1"/>
    </xf>
    <xf numFmtId="0" fontId="0" fillId="46" borderId="0" xfId="0" applyFont="1" applyFill="1" applyAlignment="1">
      <alignment horizontal="center" vertical="center" wrapText="1"/>
    </xf>
    <xf numFmtId="49" fontId="24" fillId="46" borderId="15" xfId="0" applyNumberFormat="1" applyFont="1" applyFill="1" applyBorder="1" applyAlignment="1" applyProtection="1">
      <alignment horizontal="center" wrapText="1" shrinkToFit="1"/>
      <protection locked="0"/>
    </xf>
    <xf numFmtId="0" fontId="26" fillId="0" borderId="15" xfId="0" applyFont="1" applyBorder="1" applyAlignment="1">
      <alignment horizontal="center" wrapText="1" shrinkToFit="1"/>
    </xf>
    <xf numFmtId="0" fontId="19" fillId="46" borderId="0" xfId="0" applyFont="1" applyFill="1" applyAlignment="1">
      <alignment horizontal="center" wrapText="1"/>
    </xf>
    <xf numFmtId="0" fontId="20" fillId="46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40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Итог 2" xfId="75"/>
    <cellStyle name="Контрольная ячейка" xfId="76"/>
    <cellStyle name="Контрольная ячейка 2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Текст предупреждения 2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90;&#1080;&#1082;&#1072;%20&#1086;&#1078;&#1076;&#1080;&#1076;&#1072;&#1077;&#1084;&#1086;&#1077;%20&#1080;&#1089;&#1087;&#1086;&#1083;&#1085;&#1077;&#1085;&#1080;&#1077;%20&#1079;&#1072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  <sheetDataSet>
      <sheetData sheetId="0">
        <row r="8">
          <cell r="H8">
            <v>67965499.24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K243"/>
  <sheetViews>
    <sheetView showGridLines="0" tabSelected="1" zoomScale="85" zoomScaleNormal="85" zoomScaleSheetLayoutView="50" workbookViewId="0" topLeftCell="A1">
      <selection activeCell="A10" sqref="A10:J11"/>
    </sheetView>
  </sheetViews>
  <sheetFormatPr defaultColWidth="9.00390625" defaultRowHeight="12.75"/>
  <cols>
    <col min="1" max="1" width="50.625" style="0" customWidth="1"/>
    <col min="2" max="2" width="16.625" style="0" customWidth="1"/>
    <col min="3" max="3" width="13.50390625" style="0" hidden="1" customWidth="1"/>
    <col min="4" max="4" width="10.50390625" style="0" hidden="1" customWidth="1"/>
    <col min="5" max="5" width="8.00390625" style="0" hidden="1" customWidth="1"/>
    <col min="6" max="6" width="33.875" style="0" customWidth="1"/>
    <col min="7" max="7" width="19.25390625" style="0" customWidth="1"/>
    <col min="8" max="8" width="17.50390625" style="0" customWidth="1"/>
    <col min="9" max="9" width="16.375" style="0" customWidth="1"/>
    <col min="10" max="10" width="16.875" style="0" customWidth="1"/>
    <col min="11" max="11" width="16.50390625" style="0" customWidth="1"/>
    <col min="12" max="12" width="20.875" style="0" customWidth="1"/>
    <col min="13" max="13" width="13.625" style="0" customWidth="1"/>
    <col min="14" max="14" width="12.625" style="0" customWidth="1"/>
    <col min="15" max="15" width="12.50390625" style="0" customWidth="1"/>
  </cols>
  <sheetData>
    <row r="4" spans="1:9" ht="21">
      <c r="A4" s="213" t="s">
        <v>363</v>
      </c>
      <c r="B4" s="213"/>
      <c r="C4" s="213"/>
      <c r="D4" s="213"/>
      <c r="E4" s="213"/>
      <c r="F4" s="213"/>
      <c r="G4" s="213"/>
      <c r="H4" s="213"/>
      <c r="I4" s="213"/>
    </row>
    <row r="6" spans="1:7" ht="18">
      <c r="A6" s="224"/>
      <c r="B6" s="224"/>
      <c r="C6" s="224"/>
      <c r="D6" s="224"/>
      <c r="E6" s="224"/>
      <c r="F6" s="225" t="s">
        <v>381</v>
      </c>
      <c r="G6" s="224"/>
    </row>
    <row r="10" spans="1:10" ht="12.75">
      <c r="A10" s="214"/>
      <c r="B10" s="214"/>
      <c r="C10" s="214"/>
      <c r="D10" s="214"/>
      <c r="E10" s="214"/>
      <c r="F10" s="214"/>
      <c r="G10" s="214"/>
      <c r="H10" s="214"/>
      <c r="I10" s="214"/>
      <c r="J10" s="222"/>
    </row>
    <row r="11" spans="1:10" ht="12.75">
      <c r="A11" s="223"/>
      <c r="B11" s="223"/>
      <c r="C11" s="223"/>
      <c r="D11" s="223"/>
      <c r="E11" s="223"/>
      <c r="F11" s="223"/>
      <c r="G11" s="223"/>
      <c r="H11" s="223"/>
      <c r="I11" s="223"/>
      <c r="J11" s="223"/>
    </row>
    <row r="12" spans="1:10" ht="21" customHeight="1">
      <c r="A12" s="48" t="s">
        <v>1</v>
      </c>
      <c r="B12" s="171" t="s">
        <v>2</v>
      </c>
      <c r="C12" s="48"/>
      <c r="D12" s="48"/>
      <c r="E12" s="48"/>
      <c r="F12" s="171" t="s">
        <v>3</v>
      </c>
      <c r="G12" s="171" t="s">
        <v>370</v>
      </c>
      <c r="H12" s="171" t="s">
        <v>371</v>
      </c>
      <c r="I12" s="171" t="s">
        <v>377</v>
      </c>
      <c r="J12" s="171" t="s">
        <v>382</v>
      </c>
    </row>
    <row r="13" spans="1:89" s="1" customFormat="1" ht="72" customHeight="1">
      <c r="A13" s="49"/>
      <c r="B13" s="172"/>
      <c r="C13" s="49"/>
      <c r="D13" s="49"/>
      <c r="E13" s="49"/>
      <c r="F13" s="172"/>
      <c r="G13" s="172"/>
      <c r="H13" s="172"/>
      <c r="I13" s="172"/>
      <c r="J13" s="172"/>
      <c r="K13" s="132"/>
      <c r="L13" s="132"/>
      <c r="M13" s="132"/>
      <c r="N13" s="132"/>
      <c r="O13" s="132"/>
      <c r="P13" s="132"/>
      <c r="Q13" s="132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</row>
    <row r="14" spans="1:89" s="1" customFormat="1" ht="15.75">
      <c r="A14" s="50" t="s">
        <v>5</v>
      </c>
      <c r="B14" s="51" t="s">
        <v>6</v>
      </c>
      <c r="C14" s="51"/>
      <c r="D14" s="51"/>
      <c r="E14" s="51"/>
      <c r="F14" s="51" t="s">
        <v>7</v>
      </c>
      <c r="G14" s="51">
        <v>4</v>
      </c>
      <c r="H14" s="51">
        <v>5</v>
      </c>
      <c r="I14" s="51">
        <v>6</v>
      </c>
      <c r="J14" s="51">
        <v>6</v>
      </c>
      <c r="K14" s="132"/>
      <c r="L14" s="132"/>
      <c r="M14" s="132"/>
      <c r="N14" s="132"/>
      <c r="O14" s="132"/>
      <c r="P14" s="132"/>
      <c r="Q14" s="132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</row>
    <row r="15" spans="1:89" s="1" customFormat="1" ht="37.5">
      <c r="A15" s="52" t="s">
        <v>9</v>
      </c>
      <c r="B15" s="53" t="s">
        <v>10</v>
      </c>
      <c r="C15" s="53"/>
      <c r="D15" s="53"/>
      <c r="E15" s="53"/>
      <c r="F15" s="53" t="s">
        <v>11</v>
      </c>
      <c r="G15" s="78">
        <f>G16+G115</f>
        <v>76476891.62</v>
      </c>
      <c r="H15" s="78">
        <f>H16+H115</f>
        <v>65758200</v>
      </c>
      <c r="I15" s="78">
        <f>I16+I115</f>
        <v>39188795.35</v>
      </c>
      <c r="J15" s="78">
        <f>J16+J115</f>
        <v>65078948.27</v>
      </c>
      <c r="K15" s="136">
        <f>K16+K115</f>
        <v>-679251.7299999967</v>
      </c>
      <c r="L15" s="132"/>
      <c r="M15" s="132"/>
      <c r="N15" s="132"/>
      <c r="O15" s="132"/>
      <c r="P15" s="132"/>
      <c r="Q15" s="132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</row>
    <row r="16" spans="1:89" s="4" customFormat="1" ht="39.75" customHeight="1">
      <c r="A16" s="182" t="s">
        <v>30</v>
      </c>
      <c r="B16" s="183"/>
      <c r="C16" s="86">
        <v>100</v>
      </c>
      <c r="D16" s="87" t="s">
        <v>48</v>
      </c>
      <c r="E16" s="87" t="s">
        <v>54</v>
      </c>
      <c r="F16" s="88" t="s">
        <v>37</v>
      </c>
      <c r="G16" s="89">
        <f>G17+G38+G44+G62+G80+G84+G98+G109+G104+G112</f>
        <v>6942236.69</v>
      </c>
      <c r="H16" s="89">
        <f>H17+H38+H44+H62+H80+H84+H98+H109+H104+H112</f>
        <v>6201400</v>
      </c>
      <c r="I16" s="89">
        <f>I17+I38+I44+I62+I80+I84+I98+I109+I104+I112</f>
        <v>4663818.780000001</v>
      </c>
      <c r="J16" s="89">
        <f>J17+J38+J44+J62+J80+J84+J98+J109+J104+J112</f>
        <v>6460725.32</v>
      </c>
      <c r="K16" s="136">
        <f>J16-H16</f>
        <v>259325.3200000003</v>
      </c>
      <c r="L16" s="132"/>
      <c r="M16" s="132"/>
      <c r="N16" s="132"/>
      <c r="O16" s="132"/>
      <c r="P16" s="132"/>
      <c r="Q16" s="132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</row>
    <row r="17" spans="1:89" s="5" customFormat="1" ht="33" customHeight="1">
      <c r="A17" s="175" t="s">
        <v>31</v>
      </c>
      <c r="B17" s="176"/>
      <c r="C17" s="108">
        <v>101</v>
      </c>
      <c r="D17" s="109" t="s">
        <v>48</v>
      </c>
      <c r="E17" s="109" t="s">
        <v>54</v>
      </c>
      <c r="F17" s="110" t="s">
        <v>40</v>
      </c>
      <c r="G17" s="111">
        <f>G18</f>
        <v>2480302.45</v>
      </c>
      <c r="H17" s="111">
        <f>H18</f>
        <v>2602000</v>
      </c>
      <c r="I17" s="111">
        <f>I18</f>
        <v>2100477.89</v>
      </c>
      <c r="J17" s="111">
        <f>J18</f>
        <v>2647546.94</v>
      </c>
      <c r="K17" s="132"/>
      <c r="L17" s="132"/>
      <c r="M17" s="132"/>
      <c r="N17" s="132"/>
      <c r="O17" s="132"/>
      <c r="P17" s="132"/>
      <c r="Q17" s="132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</row>
    <row r="18" spans="1:89" s="6" customFormat="1" ht="24.75" customHeight="1">
      <c r="A18" s="155" t="s">
        <v>68</v>
      </c>
      <c r="B18" s="156"/>
      <c r="C18" s="108"/>
      <c r="D18" s="109"/>
      <c r="E18" s="109"/>
      <c r="F18" s="110" t="s">
        <v>69</v>
      </c>
      <c r="G18" s="111">
        <f>G19+G33+G29</f>
        <v>2480302.45</v>
      </c>
      <c r="H18" s="111">
        <f>H19+H33</f>
        <v>2602000</v>
      </c>
      <c r="I18" s="111">
        <f>I19+I33+I29</f>
        <v>2100477.89</v>
      </c>
      <c r="J18" s="111">
        <f>J19+J33+J29</f>
        <v>2647546.94</v>
      </c>
      <c r="K18" s="132"/>
      <c r="L18" s="132"/>
      <c r="M18" s="132"/>
      <c r="N18" s="132"/>
      <c r="O18" s="132"/>
      <c r="P18" s="132"/>
      <c r="Q18" s="132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</row>
    <row r="19" spans="1:89" s="7" customFormat="1" ht="117.75" customHeight="1">
      <c r="A19" s="147" t="s">
        <v>139</v>
      </c>
      <c r="B19" s="148"/>
      <c r="C19" s="93">
        <v>101</v>
      </c>
      <c r="D19" s="94" t="s">
        <v>47</v>
      </c>
      <c r="E19" s="94" t="s">
        <v>10</v>
      </c>
      <c r="F19" s="92" t="s">
        <v>180</v>
      </c>
      <c r="G19" s="74">
        <f>G20+G27+G28</f>
        <v>2414121.73</v>
      </c>
      <c r="H19" s="74">
        <v>2602000</v>
      </c>
      <c r="I19" s="74">
        <f>I20+I27+I28</f>
        <v>2102930.95</v>
      </c>
      <c r="J19" s="74">
        <f>J20+J27+J28</f>
        <v>2650000</v>
      </c>
      <c r="K19" s="132"/>
      <c r="L19" s="132"/>
      <c r="M19" s="132"/>
      <c r="N19" s="132"/>
      <c r="O19" s="132"/>
      <c r="P19" s="132"/>
      <c r="Q19" s="132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</row>
    <row r="20" spans="1:89" s="1" customFormat="1" ht="84" customHeight="1">
      <c r="A20" s="152" t="s">
        <v>140</v>
      </c>
      <c r="B20" s="170"/>
      <c r="C20" s="79">
        <v>101</v>
      </c>
      <c r="D20" s="80" t="s">
        <v>47</v>
      </c>
      <c r="E20" s="80" t="s">
        <v>10</v>
      </c>
      <c r="F20" s="61" t="s">
        <v>12</v>
      </c>
      <c r="G20" s="75">
        <v>2411914.83</v>
      </c>
      <c r="H20" s="77">
        <v>0</v>
      </c>
      <c r="I20" s="75">
        <v>2102930.95</v>
      </c>
      <c r="J20" s="75">
        <v>2650000</v>
      </c>
      <c r="K20" s="132"/>
      <c r="L20" s="132"/>
      <c r="M20" s="132"/>
      <c r="N20" s="132"/>
      <c r="O20" s="132"/>
      <c r="P20" s="132"/>
      <c r="Q20" s="132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</row>
    <row r="21" spans="1:89" s="1" customFormat="1" ht="78" customHeight="1" hidden="1">
      <c r="A21" s="152" t="s">
        <v>140</v>
      </c>
      <c r="B21" s="170"/>
      <c r="C21" s="79">
        <v>101</v>
      </c>
      <c r="D21" s="80" t="s">
        <v>47</v>
      </c>
      <c r="E21" s="80" t="s">
        <v>10</v>
      </c>
      <c r="F21" s="61" t="s">
        <v>13</v>
      </c>
      <c r="G21" s="75"/>
      <c r="H21" s="77">
        <v>0</v>
      </c>
      <c r="I21" s="75"/>
      <c r="J21" s="75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</row>
    <row r="22" spans="1:89" s="1" customFormat="1" ht="76.5" customHeight="1" hidden="1">
      <c r="A22" s="152" t="s">
        <v>140</v>
      </c>
      <c r="B22" s="170"/>
      <c r="C22" s="79">
        <v>101</v>
      </c>
      <c r="D22" s="80" t="s">
        <v>47</v>
      </c>
      <c r="E22" s="80" t="s">
        <v>10</v>
      </c>
      <c r="F22" s="61" t="s">
        <v>14</v>
      </c>
      <c r="G22" s="75"/>
      <c r="H22" s="77">
        <v>0</v>
      </c>
      <c r="I22" s="75"/>
      <c r="J22" s="75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</row>
    <row r="23" spans="1:89" s="8" customFormat="1" ht="0.75" customHeight="1" hidden="1">
      <c r="A23" s="152" t="s">
        <v>140</v>
      </c>
      <c r="B23" s="170"/>
      <c r="C23" s="79">
        <v>101</v>
      </c>
      <c r="D23" s="80" t="s">
        <v>47</v>
      </c>
      <c r="E23" s="80" t="s">
        <v>55</v>
      </c>
      <c r="F23" s="61" t="s">
        <v>71</v>
      </c>
      <c r="G23" s="75"/>
      <c r="H23" s="77">
        <v>0</v>
      </c>
      <c r="I23" s="75"/>
      <c r="J23" s="75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</row>
    <row r="24" spans="1:89" s="1" customFormat="1" ht="76.5" customHeight="1" hidden="1">
      <c r="A24" s="152" t="s">
        <v>140</v>
      </c>
      <c r="B24" s="170"/>
      <c r="C24" s="79">
        <v>101</v>
      </c>
      <c r="D24" s="80" t="s">
        <v>47</v>
      </c>
      <c r="E24" s="80" t="s">
        <v>55</v>
      </c>
      <c r="F24" s="61" t="s">
        <v>93</v>
      </c>
      <c r="G24" s="75"/>
      <c r="H24" s="77">
        <v>0</v>
      </c>
      <c r="I24" s="75"/>
      <c r="J24" s="75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</row>
    <row r="25" spans="1:89" s="1" customFormat="1" ht="126" customHeight="1" hidden="1">
      <c r="A25" s="152" t="s">
        <v>140</v>
      </c>
      <c r="B25" s="170"/>
      <c r="C25" s="79"/>
      <c r="D25" s="80"/>
      <c r="E25" s="80"/>
      <c r="F25" s="61" t="s">
        <v>172</v>
      </c>
      <c r="G25" s="75"/>
      <c r="H25" s="77">
        <v>0</v>
      </c>
      <c r="I25" s="75"/>
      <c r="J25" s="75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</row>
    <row r="26" spans="1:89" s="1" customFormat="1" ht="123.75" customHeight="1" hidden="1">
      <c r="A26" s="152" t="s">
        <v>140</v>
      </c>
      <c r="B26" s="170"/>
      <c r="C26" s="79">
        <v>101</v>
      </c>
      <c r="D26" s="80" t="s">
        <v>47</v>
      </c>
      <c r="E26" s="80" t="s">
        <v>10</v>
      </c>
      <c r="F26" s="61" t="s">
        <v>14</v>
      </c>
      <c r="G26" s="75"/>
      <c r="H26" s="77">
        <v>0</v>
      </c>
      <c r="I26" s="75"/>
      <c r="J26" s="75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</row>
    <row r="27" spans="1:89" s="1" customFormat="1" ht="90" customHeight="1">
      <c r="A27" s="152" t="s">
        <v>206</v>
      </c>
      <c r="B27" s="170"/>
      <c r="C27" s="79"/>
      <c r="D27" s="80"/>
      <c r="E27" s="80"/>
      <c r="F27" s="61" t="s">
        <v>172</v>
      </c>
      <c r="G27" s="75">
        <v>859.94</v>
      </c>
      <c r="H27" s="77">
        <v>0</v>
      </c>
      <c r="I27" s="75">
        <v>0</v>
      </c>
      <c r="J27" s="75">
        <v>0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</row>
    <row r="28" spans="1:89" s="1" customFormat="1" ht="97.5" customHeight="1">
      <c r="A28" s="152" t="s">
        <v>224</v>
      </c>
      <c r="B28" s="170"/>
      <c r="C28" s="79"/>
      <c r="D28" s="80"/>
      <c r="E28" s="80"/>
      <c r="F28" s="61" t="s">
        <v>14</v>
      </c>
      <c r="G28" s="75">
        <v>1346.96</v>
      </c>
      <c r="H28" s="77">
        <v>0</v>
      </c>
      <c r="I28" s="75">
        <v>0</v>
      </c>
      <c r="J28" s="75">
        <v>0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</row>
    <row r="29" spans="1:89" s="1" customFormat="1" ht="144" customHeight="1">
      <c r="A29" s="173" t="s">
        <v>257</v>
      </c>
      <c r="B29" s="174"/>
      <c r="C29" s="90">
        <v>101</v>
      </c>
      <c r="D29" s="91" t="s">
        <v>47</v>
      </c>
      <c r="E29" s="91" t="s">
        <v>56</v>
      </c>
      <c r="F29" s="95" t="s">
        <v>258</v>
      </c>
      <c r="G29" s="63">
        <f>G30+G32</f>
        <v>-2505.77</v>
      </c>
      <c r="H29" s="63">
        <f>H30+H32</f>
        <v>0</v>
      </c>
      <c r="I29" s="63">
        <f>I30+I32</f>
        <v>-16995.86</v>
      </c>
      <c r="J29" s="63">
        <f>J30+J32</f>
        <v>-16995.86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</row>
    <row r="30" spans="1:89" s="1" customFormat="1" ht="144" customHeight="1">
      <c r="A30" s="141" t="s">
        <v>293</v>
      </c>
      <c r="B30" s="142"/>
      <c r="C30" s="93"/>
      <c r="D30" s="94"/>
      <c r="E30" s="94"/>
      <c r="F30" s="61" t="s">
        <v>93</v>
      </c>
      <c r="G30" s="58">
        <v>714.84</v>
      </c>
      <c r="H30" s="57">
        <v>0</v>
      </c>
      <c r="I30" s="58">
        <v>-16995.86</v>
      </c>
      <c r="J30" s="58">
        <v>-16995.86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</row>
    <row r="31" spans="1:89" s="1" customFormat="1" ht="144" customHeight="1" hidden="1">
      <c r="A31" s="141" t="s">
        <v>290</v>
      </c>
      <c r="B31" s="142"/>
      <c r="C31" s="93"/>
      <c r="D31" s="94"/>
      <c r="E31" s="94"/>
      <c r="F31" s="61" t="s">
        <v>289</v>
      </c>
      <c r="G31" s="58">
        <v>0</v>
      </c>
      <c r="H31" s="57">
        <v>0</v>
      </c>
      <c r="I31" s="58">
        <v>0</v>
      </c>
      <c r="J31" s="58">
        <v>0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</row>
    <row r="32" spans="1:89" s="1" customFormat="1" ht="155.25" customHeight="1">
      <c r="A32" s="141" t="s">
        <v>260</v>
      </c>
      <c r="B32" s="142"/>
      <c r="C32" s="93"/>
      <c r="D32" s="94"/>
      <c r="E32" s="94"/>
      <c r="F32" s="61" t="s">
        <v>259</v>
      </c>
      <c r="G32" s="58">
        <v>-3220.61</v>
      </c>
      <c r="H32" s="57">
        <v>0</v>
      </c>
      <c r="I32" s="58">
        <v>0</v>
      </c>
      <c r="J32" s="58">
        <v>0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</row>
    <row r="33" spans="1:89" s="8" customFormat="1" ht="82.5" customHeight="1">
      <c r="A33" s="147" t="s">
        <v>29</v>
      </c>
      <c r="B33" s="148"/>
      <c r="C33" s="90">
        <v>101</v>
      </c>
      <c r="D33" s="91" t="s">
        <v>47</v>
      </c>
      <c r="E33" s="91" t="s">
        <v>56</v>
      </c>
      <c r="F33" s="92" t="s">
        <v>181</v>
      </c>
      <c r="G33" s="74">
        <f>G34+G35+G36+G37</f>
        <v>68686.49</v>
      </c>
      <c r="H33" s="74">
        <f>H34+H35+H36</f>
        <v>0</v>
      </c>
      <c r="I33" s="74">
        <f>I34+I35+I36+I37</f>
        <v>14542.8</v>
      </c>
      <c r="J33" s="74">
        <f>J34+J35+J36+J37</f>
        <v>14542.8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</row>
    <row r="34" spans="1:89" s="1" customFormat="1" ht="64.5" customHeight="1">
      <c r="A34" s="152" t="s">
        <v>184</v>
      </c>
      <c r="B34" s="170"/>
      <c r="C34" s="79">
        <v>101</v>
      </c>
      <c r="D34" s="80" t="s">
        <v>47</v>
      </c>
      <c r="E34" s="80" t="s">
        <v>56</v>
      </c>
      <c r="F34" s="61" t="s">
        <v>15</v>
      </c>
      <c r="G34" s="75">
        <v>68243.42</v>
      </c>
      <c r="H34" s="77">
        <v>0</v>
      </c>
      <c r="I34" s="75">
        <v>13787.7</v>
      </c>
      <c r="J34" s="75">
        <v>13787.7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</row>
    <row r="35" spans="1:89" s="1" customFormat="1" ht="56.25" customHeight="1">
      <c r="A35" s="152" t="s">
        <v>183</v>
      </c>
      <c r="B35" s="170"/>
      <c r="C35" s="79">
        <v>101</v>
      </c>
      <c r="D35" s="80" t="s">
        <v>47</v>
      </c>
      <c r="E35" s="80" t="s">
        <v>56</v>
      </c>
      <c r="F35" s="61" t="s">
        <v>167</v>
      </c>
      <c r="G35" s="75">
        <v>443.07</v>
      </c>
      <c r="H35" s="77">
        <v>0</v>
      </c>
      <c r="I35" s="75">
        <v>3.22</v>
      </c>
      <c r="J35" s="75">
        <v>3.22</v>
      </c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</row>
    <row r="36" spans="1:89" s="1" customFormat="1" ht="72" customHeight="1">
      <c r="A36" s="141" t="s">
        <v>182</v>
      </c>
      <c r="B36" s="164"/>
      <c r="C36" s="93">
        <v>101</v>
      </c>
      <c r="D36" s="94" t="s">
        <v>47</v>
      </c>
      <c r="E36" s="94" t="s">
        <v>56</v>
      </c>
      <c r="F36" s="61" t="s">
        <v>175</v>
      </c>
      <c r="G36" s="58">
        <v>0</v>
      </c>
      <c r="H36" s="57">
        <v>0</v>
      </c>
      <c r="I36" s="58">
        <v>751.88</v>
      </c>
      <c r="J36" s="58">
        <v>751.88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</row>
    <row r="37" spans="1:89" s="1" customFormat="1" ht="72" customHeight="1" hidden="1">
      <c r="A37" s="141" t="s">
        <v>182</v>
      </c>
      <c r="B37" s="164"/>
      <c r="C37" s="93">
        <v>101</v>
      </c>
      <c r="D37" s="94" t="s">
        <v>47</v>
      </c>
      <c r="E37" s="94" t="s">
        <v>56</v>
      </c>
      <c r="F37" s="61" t="s">
        <v>175</v>
      </c>
      <c r="G37" s="58">
        <v>0</v>
      </c>
      <c r="H37" s="57">
        <v>0</v>
      </c>
      <c r="I37" s="58">
        <v>0</v>
      </c>
      <c r="J37" s="58">
        <v>0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</row>
    <row r="38" spans="1:89" s="1" customFormat="1" ht="63" customHeight="1">
      <c r="A38" s="155" t="s">
        <v>207</v>
      </c>
      <c r="B38" s="156"/>
      <c r="C38" s="108"/>
      <c r="D38" s="109"/>
      <c r="E38" s="109"/>
      <c r="F38" s="110" t="s">
        <v>208</v>
      </c>
      <c r="G38" s="111">
        <f>G39</f>
        <v>798323.42</v>
      </c>
      <c r="H38" s="111">
        <f>H39</f>
        <v>798272.97</v>
      </c>
      <c r="I38" s="111">
        <f>I39</f>
        <v>689604</v>
      </c>
      <c r="J38" s="111">
        <f>J39</f>
        <v>806451.73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</row>
    <row r="39" spans="1:89" s="1" customFormat="1" ht="51" customHeight="1">
      <c r="A39" s="147" t="s">
        <v>209</v>
      </c>
      <c r="B39" s="148"/>
      <c r="C39" s="90"/>
      <c r="D39" s="91"/>
      <c r="E39" s="91"/>
      <c r="F39" s="92" t="s">
        <v>210</v>
      </c>
      <c r="G39" s="74">
        <f>G40+G41+G42+G43</f>
        <v>798323.42</v>
      </c>
      <c r="H39" s="74">
        <f>H40+H41+H42+H43</f>
        <v>798272.97</v>
      </c>
      <c r="I39" s="74">
        <f>I40+I41+I42+I43</f>
        <v>689604</v>
      </c>
      <c r="J39" s="74">
        <f>J40+J41+J42+J43</f>
        <v>806451.73</v>
      </c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</row>
    <row r="40" spans="1:89" s="1" customFormat="1" ht="95.25" customHeight="1">
      <c r="A40" s="152" t="s">
        <v>211</v>
      </c>
      <c r="B40" s="170"/>
      <c r="C40" s="79"/>
      <c r="D40" s="80"/>
      <c r="E40" s="80"/>
      <c r="F40" s="61" t="s">
        <v>372</v>
      </c>
      <c r="G40" s="75">
        <v>400205.15</v>
      </c>
      <c r="H40" s="77">
        <v>357100</v>
      </c>
      <c r="I40" s="75">
        <v>353240.53</v>
      </c>
      <c r="J40" s="75">
        <f>G40</f>
        <v>400205.15</v>
      </c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</row>
    <row r="41" spans="1:89" s="1" customFormat="1" ht="104.25" customHeight="1">
      <c r="A41" s="152" t="s">
        <v>212</v>
      </c>
      <c r="B41" s="170"/>
      <c r="C41" s="79"/>
      <c r="D41" s="80"/>
      <c r="E41" s="80"/>
      <c r="F41" s="61" t="s">
        <v>373</v>
      </c>
      <c r="G41" s="75">
        <v>2161.74</v>
      </c>
      <c r="H41" s="77">
        <v>2000</v>
      </c>
      <c r="I41" s="75">
        <v>1903.33</v>
      </c>
      <c r="J41" s="75">
        <f>G41</f>
        <v>2161.74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</row>
    <row r="42" spans="1:89" s="1" customFormat="1" ht="84" customHeight="1">
      <c r="A42" s="152" t="s">
        <v>213</v>
      </c>
      <c r="B42" s="170"/>
      <c r="C42" s="79"/>
      <c r="D42" s="80"/>
      <c r="E42" s="80"/>
      <c r="F42" s="61" t="s">
        <v>374</v>
      </c>
      <c r="G42" s="75">
        <v>441871.69</v>
      </c>
      <c r="H42" s="77">
        <v>483472.97</v>
      </c>
      <c r="I42" s="75">
        <v>375904.89</v>
      </c>
      <c r="J42" s="75">
        <v>450000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</row>
    <row r="43" spans="1:89" s="1" customFormat="1" ht="89.25" customHeight="1">
      <c r="A43" s="152" t="s">
        <v>214</v>
      </c>
      <c r="B43" s="170"/>
      <c r="C43" s="79"/>
      <c r="D43" s="80"/>
      <c r="E43" s="80"/>
      <c r="F43" s="61" t="s">
        <v>375</v>
      </c>
      <c r="G43" s="75">
        <v>-45915.16</v>
      </c>
      <c r="H43" s="77">
        <v>-44300</v>
      </c>
      <c r="I43" s="75">
        <v>-41444.75</v>
      </c>
      <c r="J43" s="75">
        <f>G43</f>
        <v>-45915.16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</row>
    <row r="44" spans="1:89" s="10" customFormat="1" ht="30.75" customHeight="1">
      <c r="A44" s="187" t="s">
        <v>26</v>
      </c>
      <c r="B44" s="188"/>
      <c r="C44" s="114" t="s">
        <v>44</v>
      </c>
      <c r="D44" s="114" t="s">
        <v>48</v>
      </c>
      <c r="E44" s="114" t="s">
        <v>54</v>
      </c>
      <c r="F44" s="110" t="s">
        <v>41</v>
      </c>
      <c r="G44" s="111">
        <f>G45+G56</f>
        <v>1430761.7899999998</v>
      </c>
      <c r="H44" s="111">
        <f>H45+H56</f>
        <v>845000</v>
      </c>
      <c r="I44" s="111">
        <f>I45+I56</f>
        <v>1678073.35</v>
      </c>
      <c r="J44" s="111">
        <f>J45+J56</f>
        <v>1877775.1</v>
      </c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</row>
    <row r="45" spans="1:89" s="10" customFormat="1" ht="38.25" customHeight="1">
      <c r="A45" s="180" t="s">
        <v>235</v>
      </c>
      <c r="B45" s="181"/>
      <c r="C45" s="96"/>
      <c r="D45" s="96"/>
      <c r="E45" s="96"/>
      <c r="F45" s="92" t="s">
        <v>236</v>
      </c>
      <c r="G45" s="74">
        <f>G46+G51</f>
        <v>1418613.89</v>
      </c>
      <c r="H45" s="74">
        <f>H46+H51</f>
        <v>745000</v>
      </c>
      <c r="I45" s="74">
        <f>I46+I51</f>
        <v>1263252.25</v>
      </c>
      <c r="J45" s="74">
        <f>J46+J51</f>
        <v>1462954</v>
      </c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</row>
    <row r="46" spans="1:89" s="10" customFormat="1" ht="38.25" customHeight="1">
      <c r="A46" s="180" t="s">
        <v>237</v>
      </c>
      <c r="B46" s="181"/>
      <c r="C46" s="96"/>
      <c r="D46" s="96"/>
      <c r="E46" s="96"/>
      <c r="F46" s="92" t="s">
        <v>238</v>
      </c>
      <c r="G46" s="74">
        <f>G47</f>
        <v>1362995.43</v>
      </c>
      <c r="H46" s="74">
        <f>H47</f>
        <v>650000</v>
      </c>
      <c r="I46" s="74">
        <f>I47</f>
        <v>1183298.25</v>
      </c>
      <c r="J46" s="74">
        <f>J47</f>
        <v>1383000</v>
      </c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</row>
    <row r="47" spans="1:89" s="10" customFormat="1" ht="42" customHeight="1">
      <c r="A47" s="185" t="s">
        <v>237</v>
      </c>
      <c r="B47" s="186"/>
      <c r="C47" s="96"/>
      <c r="D47" s="96"/>
      <c r="E47" s="96"/>
      <c r="F47" s="95" t="s">
        <v>239</v>
      </c>
      <c r="G47" s="63">
        <f>G48+G50+G49</f>
        <v>1362995.43</v>
      </c>
      <c r="H47" s="63">
        <v>650000</v>
      </c>
      <c r="I47" s="63">
        <f>I48+I50+I49</f>
        <v>1183298.25</v>
      </c>
      <c r="J47" s="63">
        <f>J48+J50+J49</f>
        <v>1383000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</row>
    <row r="48" spans="1:89" s="10" customFormat="1" ht="42" customHeight="1">
      <c r="A48" s="165" t="s">
        <v>237</v>
      </c>
      <c r="B48" s="166"/>
      <c r="C48" s="96"/>
      <c r="D48" s="96"/>
      <c r="E48" s="96"/>
      <c r="F48" s="61" t="s">
        <v>246</v>
      </c>
      <c r="G48" s="57">
        <v>1340292.88</v>
      </c>
      <c r="H48" s="57">
        <v>0</v>
      </c>
      <c r="I48" s="57">
        <v>1183298.25</v>
      </c>
      <c r="J48" s="57">
        <v>1383000</v>
      </c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</row>
    <row r="49" spans="1:89" s="10" customFormat="1" ht="42" customHeight="1">
      <c r="A49" s="165" t="s">
        <v>250</v>
      </c>
      <c r="B49" s="166"/>
      <c r="C49" s="96"/>
      <c r="D49" s="96"/>
      <c r="E49" s="96"/>
      <c r="F49" s="61" t="s">
        <v>249</v>
      </c>
      <c r="G49" s="57">
        <f>21398.6+1303.95</f>
        <v>22702.55</v>
      </c>
      <c r="H49" s="57">
        <v>0</v>
      </c>
      <c r="I49" s="57">
        <v>0</v>
      </c>
      <c r="J49" s="57">
        <v>0</v>
      </c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</row>
    <row r="50" spans="1:89" s="10" customFormat="1" ht="42" customHeight="1" hidden="1">
      <c r="A50" s="165" t="s">
        <v>247</v>
      </c>
      <c r="B50" s="166"/>
      <c r="C50" s="96"/>
      <c r="D50" s="96"/>
      <c r="E50" s="96"/>
      <c r="F50" s="61" t="s">
        <v>248</v>
      </c>
      <c r="G50" s="57">
        <v>0</v>
      </c>
      <c r="H50" s="57">
        <v>0</v>
      </c>
      <c r="I50" s="57">
        <v>0</v>
      </c>
      <c r="J50" s="57">
        <v>0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</row>
    <row r="51" spans="1:89" s="10" customFormat="1" ht="47.25" customHeight="1">
      <c r="A51" s="180" t="s">
        <v>237</v>
      </c>
      <c r="B51" s="181"/>
      <c r="C51" s="96"/>
      <c r="D51" s="96"/>
      <c r="E51" s="96"/>
      <c r="F51" s="92" t="s">
        <v>261</v>
      </c>
      <c r="G51" s="74">
        <f>SUM(G52:G54)+G55</f>
        <v>55618.46</v>
      </c>
      <c r="H51" s="74">
        <v>95000</v>
      </c>
      <c r="I51" s="74">
        <f>SUM(I52:I54)+I55</f>
        <v>79954</v>
      </c>
      <c r="J51" s="74">
        <f>SUM(J52:J54)+J55</f>
        <v>79954</v>
      </c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</row>
    <row r="52" spans="1:89" s="10" customFormat="1" ht="48.75" customHeight="1">
      <c r="A52" s="165" t="s">
        <v>262</v>
      </c>
      <c r="B52" s="166"/>
      <c r="C52" s="96"/>
      <c r="D52" s="96"/>
      <c r="E52" s="96"/>
      <c r="F52" s="61" t="s">
        <v>263</v>
      </c>
      <c r="G52" s="57">
        <v>55455</v>
      </c>
      <c r="H52" s="57">
        <v>0</v>
      </c>
      <c r="I52" s="57">
        <v>79954</v>
      </c>
      <c r="J52" s="57">
        <v>79954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</row>
    <row r="53" spans="1:89" s="10" customFormat="1" ht="48.75" customHeight="1">
      <c r="A53" s="165" t="s">
        <v>265</v>
      </c>
      <c r="B53" s="166"/>
      <c r="C53" s="96"/>
      <c r="D53" s="96"/>
      <c r="E53" s="96"/>
      <c r="F53" s="61" t="s">
        <v>264</v>
      </c>
      <c r="G53" s="57">
        <v>179.82</v>
      </c>
      <c r="H53" s="57">
        <v>0</v>
      </c>
      <c r="I53" s="57">
        <v>0</v>
      </c>
      <c r="J53" s="57">
        <v>0</v>
      </c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</row>
    <row r="54" spans="1:89" s="10" customFormat="1" ht="48.75" customHeight="1" hidden="1">
      <c r="A54" s="165" t="s">
        <v>291</v>
      </c>
      <c r="B54" s="166"/>
      <c r="C54" s="96"/>
      <c r="D54" s="96"/>
      <c r="E54" s="96"/>
      <c r="F54" s="61" t="s">
        <v>292</v>
      </c>
      <c r="G54" s="57">
        <v>0</v>
      </c>
      <c r="H54" s="57">
        <v>0</v>
      </c>
      <c r="I54" s="57">
        <v>0</v>
      </c>
      <c r="J54" s="57">
        <v>0</v>
      </c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</row>
    <row r="55" spans="1:89" s="10" customFormat="1" ht="48.75" customHeight="1">
      <c r="A55" s="165" t="s">
        <v>265</v>
      </c>
      <c r="B55" s="166"/>
      <c r="C55" s="96"/>
      <c r="D55" s="96"/>
      <c r="E55" s="96"/>
      <c r="F55" s="61" t="s">
        <v>361</v>
      </c>
      <c r="G55" s="57">
        <v>-16.36</v>
      </c>
      <c r="H55" s="57">
        <v>0</v>
      </c>
      <c r="I55" s="57">
        <v>0</v>
      </c>
      <c r="J55" s="57">
        <v>0</v>
      </c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</row>
    <row r="56" spans="1:89" s="8" customFormat="1" ht="29.25" customHeight="1">
      <c r="A56" s="180" t="s">
        <v>70</v>
      </c>
      <c r="B56" s="181"/>
      <c r="C56" s="96" t="s">
        <v>44</v>
      </c>
      <c r="D56" s="96" t="s">
        <v>46</v>
      </c>
      <c r="E56" s="96" t="s">
        <v>54</v>
      </c>
      <c r="F56" s="92" t="s">
        <v>201</v>
      </c>
      <c r="G56" s="63">
        <f>G57</f>
        <v>12147.9</v>
      </c>
      <c r="H56" s="63">
        <f>H57</f>
        <v>100000</v>
      </c>
      <c r="I56" s="63">
        <f>I57</f>
        <v>414821.1</v>
      </c>
      <c r="J56" s="63">
        <f>J57</f>
        <v>414821.1</v>
      </c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</row>
    <row r="57" spans="1:89" s="14" customFormat="1" ht="41.25" customHeight="1">
      <c r="A57" s="180" t="s">
        <v>70</v>
      </c>
      <c r="B57" s="181"/>
      <c r="C57" s="96"/>
      <c r="D57" s="96"/>
      <c r="E57" s="96"/>
      <c r="F57" s="95" t="s">
        <v>299</v>
      </c>
      <c r="G57" s="63">
        <f>G59+G58+G60</f>
        <v>12147.9</v>
      </c>
      <c r="H57" s="63">
        <v>100000</v>
      </c>
      <c r="I57" s="63">
        <f>I59+I58+I60</f>
        <v>414821.1</v>
      </c>
      <c r="J57" s="63">
        <f>J59+J58+J60</f>
        <v>414821.1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</row>
    <row r="58" spans="1:89" s="14" customFormat="1" ht="42" customHeight="1">
      <c r="A58" s="167" t="s">
        <v>70</v>
      </c>
      <c r="B58" s="168"/>
      <c r="C58" s="60"/>
      <c r="D58" s="60"/>
      <c r="E58" s="60"/>
      <c r="F58" s="61" t="s">
        <v>194</v>
      </c>
      <c r="G58" s="57">
        <v>12147.9</v>
      </c>
      <c r="H58" s="57">
        <v>0</v>
      </c>
      <c r="I58" s="57">
        <v>414821.1</v>
      </c>
      <c r="J58" s="57">
        <v>414821.1</v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</row>
    <row r="59" spans="1:89" s="14" customFormat="1" ht="42" customHeight="1" hidden="1">
      <c r="A59" s="167" t="s">
        <v>197</v>
      </c>
      <c r="B59" s="168"/>
      <c r="C59" s="59"/>
      <c r="D59" s="59"/>
      <c r="E59" s="59"/>
      <c r="F59" s="61" t="s">
        <v>196</v>
      </c>
      <c r="G59" s="57">
        <v>0</v>
      </c>
      <c r="H59" s="57">
        <v>0</v>
      </c>
      <c r="I59" s="57">
        <v>0</v>
      </c>
      <c r="J59" s="57">
        <v>0</v>
      </c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</row>
    <row r="60" spans="1:89" s="14" customFormat="1" ht="42" customHeight="1" hidden="1">
      <c r="A60" s="180" t="s">
        <v>296</v>
      </c>
      <c r="B60" s="181"/>
      <c r="C60" s="59"/>
      <c r="D60" s="59"/>
      <c r="E60" s="59"/>
      <c r="F60" s="95" t="s">
        <v>297</v>
      </c>
      <c r="G60" s="63">
        <f>G61</f>
        <v>0</v>
      </c>
      <c r="H60" s="63">
        <f>H61</f>
        <v>0</v>
      </c>
      <c r="I60" s="63">
        <f>I61</f>
        <v>0</v>
      </c>
      <c r="J60" s="63">
        <f>J61</f>
        <v>0</v>
      </c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</row>
    <row r="61" spans="1:89" s="14" customFormat="1" ht="42" customHeight="1" hidden="1">
      <c r="A61" s="167" t="s">
        <v>295</v>
      </c>
      <c r="B61" s="168"/>
      <c r="C61" s="59"/>
      <c r="D61" s="59"/>
      <c r="E61" s="59"/>
      <c r="F61" s="61" t="s">
        <v>298</v>
      </c>
      <c r="G61" s="57">
        <v>0</v>
      </c>
      <c r="H61" s="57">
        <v>0</v>
      </c>
      <c r="I61" s="57">
        <v>0</v>
      </c>
      <c r="J61" s="57">
        <v>0</v>
      </c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</row>
    <row r="62" spans="1:89" s="6" customFormat="1" ht="36" customHeight="1">
      <c r="A62" s="155" t="s">
        <v>32</v>
      </c>
      <c r="B62" s="156"/>
      <c r="C62" s="112">
        <v>106</v>
      </c>
      <c r="D62" s="113" t="s">
        <v>48</v>
      </c>
      <c r="E62" s="113" t="s">
        <v>54</v>
      </c>
      <c r="F62" s="110" t="s">
        <v>42</v>
      </c>
      <c r="G62" s="111">
        <f>G63+G70</f>
        <v>358776.84</v>
      </c>
      <c r="H62" s="111">
        <f>H63+H70</f>
        <v>365027.03</v>
      </c>
      <c r="I62" s="111">
        <f>I63+I70</f>
        <v>-515725.36000000004</v>
      </c>
      <c r="J62" s="111">
        <f>J63+J70</f>
        <v>-416407.18</v>
      </c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</row>
    <row r="63" spans="1:89" s="8" customFormat="1" ht="35.25" customHeight="1">
      <c r="A63" s="147" t="s">
        <v>72</v>
      </c>
      <c r="B63" s="148"/>
      <c r="C63" s="83">
        <v>106</v>
      </c>
      <c r="D63" s="85" t="s">
        <v>49</v>
      </c>
      <c r="E63" s="85" t="s">
        <v>54</v>
      </c>
      <c r="F63" s="92" t="s">
        <v>74</v>
      </c>
      <c r="G63" s="74">
        <f>G64</f>
        <v>108399.3</v>
      </c>
      <c r="H63" s="74">
        <f>H64</f>
        <v>150000</v>
      </c>
      <c r="I63" s="74">
        <f>I64</f>
        <v>23592.82</v>
      </c>
      <c r="J63" s="74">
        <f>J64</f>
        <v>23592.82</v>
      </c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</row>
    <row r="64" spans="1:89" s="1" customFormat="1" ht="58.5" customHeight="1">
      <c r="A64" s="173" t="s">
        <v>142</v>
      </c>
      <c r="B64" s="174"/>
      <c r="C64" s="84">
        <v>106</v>
      </c>
      <c r="D64" s="97" t="s">
        <v>49</v>
      </c>
      <c r="E64" s="97" t="s">
        <v>56</v>
      </c>
      <c r="F64" s="95" t="s">
        <v>185</v>
      </c>
      <c r="G64" s="73">
        <f>G65+G66+G67+G68+G69</f>
        <v>108399.3</v>
      </c>
      <c r="H64" s="73">
        <v>150000</v>
      </c>
      <c r="I64" s="73">
        <f>I65+I66+I67+I68+I69</f>
        <v>23592.82</v>
      </c>
      <c r="J64" s="73">
        <f>J65+J66+J67+J68+J69</f>
        <v>23592.82</v>
      </c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</row>
    <row r="65" spans="1:89" s="1" customFormat="1" ht="60.75" customHeight="1">
      <c r="A65" s="152" t="s">
        <v>141</v>
      </c>
      <c r="B65" s="170"/>
      <c r="C65" s="84">
        <v>106</v>
      </c>
      <c r="D65" s="97" t="s">
        <v>49</v>
      </c>
      <c r="E65" s="97" t="s">
        <v>56</v>
      </c>
      <c r="F65" s="61" t="s">
        <v>16</v>
      </c>
      <c r="G65" s="75">
        <v>105632.31</v>
      </c>
      <c r="H65" s="77">
        <v>0</v>
      </c>
      <c r="I65" s="75">
        <v>23592.82</v>
      </c>
      <c r="J65" s="75">
        <v>23592.82</v>
      </c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</row>
    <row r="66" spans="1:89" s="1" customFormat="1" ht="52.5" customHeight="1">
      <c r="A66" s="152" t="s">
        <v>186</v>
      </c>
      <c r="B66" s="170"/>
      <c r="C66" s="84">
        <v>106</v>
      </c>
      <c r="D66" s="97" t="s">
        <v>49</v>
      </c>
      <c r="E66" s="97" t="s">
        <v>56</v>
      </c>
      <c r="F66" s="61" t="s">
        <v>0</v>
      </c>
      <c r="G66" s="75">
        <v>2766.99</v>
      </c>
      <c r="H66" s="77">
        <v>0</v>
      </c>
      <c r="I66" s="75">
        <v>0</v>
      </c>
      <c r="J66" s="75">
        <v>0</v>
      </c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</row>
    <row r="67" spans="1:89" s="1" customFormat="1" ht="85.5" customHeight="1" hidden="1">
      <c r="A67" s="141" t="s">
        <v>141</v>
      </c>
      <c r="B67" s="164"/>
      <c r="C67" s="83">
        <v>106</v>
      </c>
      <c r="D67" s="85" t="s">
        <v>49</v>
      </c>
      <c r="E67" s="85" t="s">
        <v>56</v>
      </c>
      <c r="F67" s="61" t="s">
        <v>173</v>
      </c>
      <c r="G67" s="58">
        <v>0</v>
      </c>
      <c r="H67" s="57">
        <v>0</v>
      </c>
      <c r="I67" s="58">
        <v>0</v>
      </c>
      <c r="J67" s="58">
        <v>0</v>
      </c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</row>
    <row r="68" spans="1:89" s="10" customFormat="1" ht="92.25" customHeight="1" hidden="1">
      <c r="A68" s="141" t="s">
        <v>141</v>
      </c>
      <c r="B68" s="164"/>
      <c r="C68" s="83">
        <v>106</v>
      </c>
      <c r="D68" s="85" t="s">
        <v>49</v>
      </c>
      <c r="E68" s="85" t="s">
        <v>56</v>
      </c>
      <c r="F68" s="61" t="s">
        <v>168</v>
      </c>
      <c r="G68" s="58">
        <v>0</v>
      </c>
      <c r="H68" s="57">
        <v>0</v>
      </c>
      <c r="I68" s="58">
        <v>0</v>
      </c>
      <c r="J68" s="58">
        <v>0</v>
      </c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</row>
    <row r="69" spans="1:89" s="10" customFormat="1" ht="92.25" customHeight="1" hidden="1">
      <c r="A69" s="141" t="s">
        <v>195</v>
      </c>
      <c r="B69" s="164"/>
      <c r="C69" s="83">
        <v>106</v>
      </c>
      <c r="D69" s="85" t="s">
        <v>49</v>
      </c>
      <c r="E69" s="85" t="s">
        <v>56</v>
      </c>
      <c r="F69" s="61" t="s">
        <v>168</v>
      </c>
      <c r="G69" s="58">
        <f>4.91-4.91</f>
        <v>0</v>
      </c>
      <c r="H69" s="57">
        <v>0</v>
      </c>
      <c r="I69" s="58">
        <f>4.91-4.91</f>
        <v>0</v>
      </c>
      <c r="J69" s="58">
        <f>4.91-4.91</f>
        <v>0</v>
      </c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</row>
    <row r="70" spans="1:89" s="8" customFormat="1" ht="33" customHeight="1">
      <c r="A70" s="147" t="s">
        <v>75</v>
      </c>
      <c r="B70" s="148"/>
      <c r="C70" s="83">
        <v>106</v>
      </c>
      <c r="D70" s="85" t="s">
        <v>53</v>
      </c>
      <c r="E70" s="85" t="s">
        <v>54</v>
      </c>
      <c r="F70" s="92" t="s">
        <v>73</v>
      </c>
      <c r="G70" s="74">
        <f>G71+G76</f>
        <v>250377.54</v>
      </c>
      <c r="H70" s="74">
        <f>H71+H76</f>
        <v>215027.03</v>
      </c>
      <c r="I70" s="74">
        <f>I71+I76</f>
        <v>-539318.18</v>
      </c>
      <c r="J70" s="74">
        <f>J71+J76</f>
        <v>-440000</v>
      </c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</row>
    <row r="71" spans="1:89" s="8" customFormat="1" ht="30" customHeight="1">
      <c r="A71" s="169" t="s">
        <v>143</v>
      </c>
      <c r="B71" s="169"/>
      <c r="C71" s="83">
        <v>106</v>
      </c>
      <c r="D71" s="85" t="s">
        <v>53</v>
      </c>
      <c r="E71" s="85" t="s">
        <v>10</v>
      </c>
      <c r="F71" s="92" t="s">
        <v>178</v>
      </c>
      <c r="G71" s="74">
        <f>G72</f>
        <v>85890.4</v>
      </c>
      <c r="H71" s="74">
        <f>H72</f>
        <v>70027.03</v>
      </c>
      <c r="I71" s="74">
        <f>I72</f>
        <v>-545640.3</v>
      </c>
      <c r="J71" s="74">
        <f>J72</f>
        <v>-525000</v>
      </c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</row>
    <row r="72" spans="1:89" s="1" customFormat="1" ht="56.25" customHeight="1">
      <c r="A72" s="190" t="s">
        <v>144</v>
      </c>
      <c r="B72" s="190"/>
      <c r="C72" s="84">
        <v>106</v>
      </c>
      <c r="D72" s="97" t="s">
        <v>53</v>
      </c>
      <c r="E72" s="97" t="s">
        <v>10</v>
      </c>
      <c r="F72" s="95" t="s">
        <v>145</v>
      </c>
      <c r="G72" s="73">
        <f>G73+G74+G75</f>
        <v>85890.4</v>
      </c>
      <c r="H72" s="73">
        <v>70027.03</v>
      </c>
      <c r="I72" s="73">
        <f>I73+I74+I75</f>
        <v>-545640.3</v>
      </c>
      <c r="J72" s="73">
        <f>J73+J74+J75</f>
        <v>-525000</v>
      </c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</row>
    <row r="73" spans="1:89" s="1" customFormat="1" ht="54" customHeight="1">
      <c r="A73" s="189" t="s">
        <v>144</v>
      </c>
      <c r="B73" s="189"/>
      <c r="C73" s="83">
        <v>106</v>
      </c>
      <c r="D73" s="85" t="s">
        <v>53</v>
      </c>
      <c r="E73" s="85" t="s">
        <v>57</v>
      </c>
      <c r="F73" s="61" t="s">
        <v>165</v>
      </c>
      <c r="G73" s="58">
        <v>86369.04</v>
      </c>
      <c r="H73" s="57">
        <v>0</v>
      </c>
      <c r="I73" s="58">
        <v>-545640.3</v>
      </c>
      <c r="J73" s="58">
        <v>-525000</v>
      </c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</row>
    <row r="74" spans="1:89" s="1" customFormat="1" ht="72" customHeight="1">
      <c r="A74" s="184" t="s">
        <v>190</v>
      </c>
      <c r="B74" s="184"/>
      <c r="C74" s="83">
        <v>106</v>
      </c>
      <c r="D74" s="85" t="s">
        <v>53</v>
      </c>
      <c r="E74" s="85" t="s">
        <v>57</v>
      </c>
      <c r="F74" s="61" t="s">
        <v>166</v>
      </c>
      <c r="G74" s="58">
        <v>-478.64</v>
      </c>
      <c r="H74" s="57">
        <v>0</v>
      </c>
      <c r="I74" s="58">
        <v>0</v>
      </c>
      <c r="J74" s="58">
        <v>0</v>
      </c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</row>
    <row r="75" spans="1:89" s="1" customFormat="1" ht="75" customHeight="1" hidden="1">
      <c r="A75" s="184" t="s">
        <v>223</v>
      </c>
      <c r="B75" s="184"/>
      <c r="C75" s="83">
        <v>106</v>
      </c>
      <c r="D75" s="85" t="s">
        <v>53</v>
      </c>
      <c r="E75" s="85" t="s">
        <v>57</v>
      </c>
      <c r="F75" s="61" t="s">
        <v>251</v>
      </c>
      <c r="G75" s="58">
        <v>0</v>
      </c>
      <c r="H75" s="57">
        <v>0</v>
      </c>
      <c r="I75" s="58">
        <v>0</v>
      </c>
      <c r="J75" s="58">
        <v>0</v>
      </c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</row>
    <row r="76" spans="1:89" s="8" customFormat="1" ht="39" customHeight="1">
      <c r="A76" s="169" t="s">
        <v>146</v>
      </c>
      <c r="B76" s="169"/>
      <c r="C76" s="83">
        <v>106</v>
      </c>
      <c r="D76" s="85" t="s">
        <v>53</v>
      </c>
      <c r="E76" s="85" t="s">
        <v>55</v>
      </c>
      <c r="F76" s="92" t="s">
        <v>147</v>
      </c>
      <c r="G76" s="74">
        <f>G77</f>
        <v>164487.14</v>
      </c>
      <c r="H76" s="74">
        <f>H77</f>
        <v>145000</v>
      </c>
      <c r="I76" s="74">
        <f>I77</f>
        <v>6322.12</v>
      </c>
      <c r="J76" s="74">
        <f>J77</f>
        <v>85000</v>
      </c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</row>
    <row r="77" spans="1:89" s="1" customFormat="1" ht="55.5" customHeight="1">
      <c r="A77" s="189" t="s">
        <v>148</v>
      </c>
      <c r="B77" s="189"/>
      <c r="C77" s="84">
        <v>106</v>
      </c>
      <c r="D77" s="97" t="s">
        <v>53</v>
      </c>
      <c r="E77" s="97" t="s">
        <v>58</v>
      </c>
      <c r="F77" s="61" t="s">
        <v>149</v>
      </c>
      <c r="G77" s="77">
        <f>G78+G79</f>
        <v>164487.14</v>
      </c>
      <c r="H77" s="77">
        <v>145000</v>
      </c>
      <c r="I77" s="77">
        <f>I78+I79</f>
        <v>6322.12</v>
      </c>
      <c r="J77" s="77">
        <f>J78+J79</f>
        <v>85000</v>
      </c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</row>
    <row r="78" spans="1:89" s="1" customFormat="1" ht="51.75" customHeight="1">
      <c r="A78" s="189" t="s">
        <v>148</v>
      </c>
      <c r="B78" s="189"/>
      <c r="C78" s="84">
        <v>106</v>
      </c>
      <c r="D78" s="97" t="s">
        <v>53</v>
      </c>
      <c r="E78" s="97" t="s">
        <v>58</v>
      </c>
      <c r="F78" s="61" t="s">
        <v>150</v>
      </c>
      <c r="G78" s="75">
        <v>161094.07</v>
      </c>
      <c r="H78" s="77">
        <v>0</v>
      </c>
      <c r="I78" s="75">
        <v>6322.12</v>
      </c>
      <c r="J78" s="75">
        <v>85000</v>
      </c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</row>
    <row r="79" spans="1:89" s="1" customFormat="1" ht="63" customHeight="1">
      <c r="A79" s="189" t="s">
        <v>191</v>
      </c>
      <c r="B79" s="189"/>
      <c r="C79" s="84">
        <v>106</v>
      </c>
      <c r="D79" s="97" t="s">
        <v>53</v>
      </c>
      <c r="E79" s="97" t="s">
        <v>58</v>
      </c>
      <c r="F79" s="61" t="s">
        <v>151</v>
      </c>
      <c r="G79" s="75">
        <v>3393.07</v>
      </c>
      <c r="H79" s="77">
        <v>0</v>
      </c>
      <c r="I79" s="75">
        <v>0</v>
      </c>
      <c r="J79" s="75">
        <v>0</v>
      </c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</row>
    <row r="80" spans="1:89" s="6" customFormat="1" ht="48" customHeight="1">
      <c r="A80" s="155" t="s">
        <v>33</v>
      </c>
      <c r="B80" s="156"/>
      <c r="C80" s="112">
        <v>108</v>
      </c>
      <c r="D80" s="113" t="s">
        <v>48</v>
      </c>
      <c r="E80" s="113" t="s">
        <v>54</v>
      </c>
      <c r="F80" s="110" t="s">
        <v>17</v>
      </c>
      <c r="G80" s="111">
        <f aca="true" t="shared" si="0" ref="G80:J81">G81</f>
        <v>16530</v>
      </c>
      <c r="H80" s="111">
        <f t="shared" si="0"/>
        <v>30000</v>
      </c>
      <c r="I80" s="111">
        <f t="shared" si="0"/>
        <v>12350</v>
      </c>
      <c r="J80" s="111">
        <f t="shared" si="0"/>
        <v>25000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</row>
    <row r="81" spans="1:89" s="7" customFormat="1" ht="82.5" customHeight="1">
      <c r="A81" s="147" t="s">
        <v>78</v>
      </c>
      <c r="B81" s="148"/>
      <c r="C81" s="93">
        <v>108</v>
      </c>
      <c r="D81" s="94" t="s">
        <v>45</v>
      </c>
      <c r="E81" s="94" t="s">
        <v>54</v>
      </c>
      <c r="F81" s="92" t="s">
        <v>76</v>
      </c>
      <c r="G81" s="99">
        <f t="shared" si="0"/>
        <v>16530</v>
      </c>
      <c r="H81" s="99">
        <f t="shared" si="0"/>
        <v>30000</v>
      </c>
      <c r="I81" s="99">
        <f t="shared" si="0"/>
        <v>12350</v>
      </c>
      <c r="J81" s="99">
        <f t="shared" si="0"/>
        <v>25000</v>
      </c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</row>
    <row r="82" spans="1:89" s="1" customFormat="1" ht="90" customHeight="1">
      <c r="A82" s="173" t="s">
        <v>27</v>
      </c>
      <c r="B82" s="174"/>
      <c r="C82" s="79">
        <v>108</v>
      </c>
      <c r="D82" s="80" t="s">
        <v>45</v>
      </c>
      <c r="E82" s="80" t="s">
        <v>55</v>
      </c>
      <c r="F82" s="95" t="s">
        <v>77</v>
      </c>
      <c r="G82" s="73">
        <f>G83</f>
        <v>16530</v>
      </c>
      <c r="H82" s="100">
        <v>30000</v>
      </c>
      <c r="I82" s="73">
        <f>I83</f>
        <v>12350</v>
      </c>
      <c r="J82" s="73">
        <f>J83</f>
        <v>25000</v>
      </c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</row>
    <row r="83" spans="1:89" s="9" customFormat="1" ht="93.75" customHeight="1">
      <c r="A83" s="152" t="s">
        <v>27</v>
      </c>
      <c r="B83" s="170"/>
      <c r="C83" s="79">
        <v>108</v>
      </c>
      <c r="D83" s="80" t="s">
        <v>45</v>
      </c>
      <c r="E83" s="80" t="s">
        <v>55</v>
      </c>
      <c r="F83" s="61" t="s">
        <v>18</v>
      </c>
      <c r="G83" s="75">
        <v>16530</v>
      </c>
      <c r="H83" s="77">
        <v>0</v>
      </c>
      <c r="I83" s="75">
        <v>12350</v>
      </c>
      <c r="J83" s="75">
        <v>25000</v>
      </c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</row>
    <row r="84" spans="1:89" s="10" customFormat="1" ht="71.25" customHeight="1">
      <c r="A84" s="155" t="s">
        <v>28</v>
      </c>
      <c r="B84" s="156"/>
      <c r="C84" s="108">
        <v>111</v>
      </c>
      <c r="D84" s="109" t="s">
        <v>48</v>
      </c>
      <c r="E84" s="109" t="s">
        <v>54</v>
      </c>
      <c r="F84" s="110" t="s">
        <v>19</v>
      </c>
      <c r="G84" s="111">
        <f>G85+G95+G92</f>
        <v>955393.23</v>
      </c>
      <c r="H84" s="111">
        <f>H85+H95+H92</f>
        <v>859500</v>
      </c>
      <c r="I84" s="111">
        <f>I85+I95+I92</f>
        <v>457824.75</v>
      </c>
      <c r="J84" s="111">
        <f>J85+J95+J92</f>
        <v>853758.73</v>
      </c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</row>
    <row r="85" spans="1:89" s="10" customFormat="1" ht="132.75" customHeight="1">
      <c r="A85" s="177" t="s">
        <v>109</v>
      </c>
      <c r="B85" s="178"/>
      <c r="C85" s="90">
        <v>111</v>
      </c>
      <c r="D85" s="91" t="s">
        <v>50</v>
      </c>
      <c r="E85" s="91" t="s">
        <v>54</v>
      </c>
      <c r="F85" s="92" t="s">
        <v>79</v>
      </c>
      <c r="G85" s="74">
        <f>G86+G88+G90</f>
        <v>446874.86</v>
      </c>
      <c r="H85" s="74">
        <f>H86+H88+H90</f>
        <v>294200</v>
      </c>
      <c r="I85" s="74">
        <f>I86+I88+I90</f>
        <v>117001.45</v>
      </c>
      <c r="J85" s="74">
        <f>J86+J88+J90</f>
        <v>294200</v>
      </c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</row>
    <row r="86" spans="1:89" s="10" customFormat="1" ht="111" customHeight="1">
      <c r="A86" s="177" t="s">
        <v>169</v>
      </c>
      <c r="B86" s="178"/>
      <c r="C86" s="90">
        <v>111</v>
      </c>
      <c r="D86" s="91" t="s">
        <v>50</v>
      </c>
      <c r="E86" s="91" t="s">
        <v>10</v>
      </c>
      <c r="F86" s="92" t="s">
        <v>179</v>
      </c>
      <c r="G86" s="74">
        <f>G87</f>
        <v>84898.91</v>
      </c>
      <c r="H86" s="74">
        <f>H87</f>
        <v>21900</v>
      </c>
      <c r="I86" s="74">
        <f>I87</f>
        <v>8625.95</v>
      </c>
      <c r="J86" s="74">
        <f>J87</f>
        <v>21900</v>
      </c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</row>
    <row r="87" spans="1:89" s="8" customFormat="1" ht="97.5" customHeight="1">
      <c r="A87" s="141" t="s">
        <v>170</v>
      </c>
      <c r="B87" s="164"/>
      <c r="C87" s="90">
        <v>111</v>
      </c>
      <c r="D87" s="91" t="s">
        <v>50</v>
      </c>
      <c r="E87" s="91" t="s">
        <v>10</v>
      </c>
      <c r="F87" s="61" t="s">
        <v>171</v>
      </c>
      <c r="G87" s="57">
        <v>84898.91</v>
      </c>
      <c r="H87" s="57">
        <v>21900</v>
      </c>
      <c r="I87" s="57">
        <v>8625.95</v>
      </c>
      <c r="J87" s="57">
        <f>H87</f>
        <v>21900</v>
      </c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</row>
    <row r="88" spans="1:89" s="1" customFormat="1" ht="136.5" customHeight="1" hidden="1">
      <c r="A88" s="147" t="s">
        <v>135</v>
      </c>
      <c r="B88" s="148"/>
      <c r="C88" s="90">
        <v>111</v>
      </c>
      <c r="D88" s="91" t="s">
        <v>50</v>
      </c>
      <c r="E88" s="91" t="s">
        <v>56</v>
      </c>
      <c r="F88" s="92" t="s">
        <v>82</v>
      </c>
      <c r="G88" s="63">
        <f>G89</f>
        <v>0</v>
      </c>
      <c r="H88" s="63">
        <f>H89</f>
        <v>0</v>
      </c>
      <c r="I88" s="63">
        <f>I89</f>
        <v>0</v>
      </c>
      <c r="J88" s="63">
        <f>J89</f>
        <v>0</v>
      </c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</row>
    <row r="89" spans="1:89" s="1" customFormat="1" ht="119.25" customHeight="1" hidden="1">
      <c r="A89" s="141" t="s">
        <v>152</v>
      </c>
      <c r="B89" s="164"/>
      <c r="C89" s="90">
        <v>111</v>
      </c>
      <c r="D89" s="91" t="s">
        <v>50</v>
      </c>
      <c r="E89" s="91" t="s">
        <v>59</v>
      </c>
      <c r="F89" s="101" t="s">
        <v>20</v>
      </c>
      <c r="G89" s="58">
        <v>0</v>
      </c>
      <c r="H89" s="57">
        <v>0</v>
      </c>
      <c r="I89" s="58">
        <v>0</v>
      </c>
      <c r="J89" s="58">
        <v>0</v>
      </c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</row>
    <row r="90" spans="1:89" s="1" customFormat="1" ht="60" customHeight="1">
      <c r="A90" s="147" t="s">
        <v>252</v>
      </c>
      <c r="B90" s="142"/>
      <c r="C90" s="90"/>
      <c r="D90" s="91"/>
      <c r="E90" s="91"/>
      <c r="F90" s="92" t="s">
        <v>253</v>
      </c>
      <c r="G90" s="74">
        <f>G91</f>
        <v>361975.95</v>
      </c>
      <c r="H90" s="74">
        <f>H91</f>
        <v>272300</v>
      </c>
      <c r="I90" s="74">
        <f>I91</f>
        <v>108375.5</v>
      </c>
      <c r="J90" s="74">
        <f>J91</f>
        <v>272300</v>
      </c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</row>
    <row r="91" spans="1:89" s="1" customFormat="1" ht="73.5" customHeight="1">
      <c r="A91" s="141" t="s">
        <v>254</v>
      </c>
      <c r="B91" s="179"/>
      <c r="C91" s="90"/>
      <c r="D91" s="91"/>
      <c r="E91" s="91"/>
      <c r="F91" s="101" t="s">
        <v>255</v>
      </c>
      <c r="G91" s="57">
        <v>361975.95</v>
      </c>
      <c r="H91" s="57">
        <v>272300</v>
      </c>
      <c r="I91" s="57">
        <v>108375.5</v>
      </c>
      <c r="J91" s="57">
        <f>H91</f>
        <v>272300</v>
      </c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</row>
    <row r="92" spans="1:89" s="1" customFormat="1" ht="54" customHeight="1">
      <c r="A92" s="147" t="s">
        <v>240</v>
      </c>
      <c r="B92" s="148"/>
      <c r="C92" s="90"/>
      <c r="D92" s="91"/>
      <c r="E92" s="91"/>
      <c r="F92" s="92" t="s">
        <v>241</v>
      </c>
      <c r="G92" s="74">
        <f aca="true" t="shared" si="1" ref="G92:J93">G93</f>
        <v>45076.24</v>
      </c>
      <c r="H92" s="74">
        <f t="shared" si="1"/>
        <v>50000</v>
      </c>
      <c r="I92" s="74">
        <f t="shared" si="1"/>
        <v>44258.73</v>
      </c>
      <c r="J92" s="74">
        <f t="shared" si="1"/>
        <v>44258.73</v>
      </c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</row>
    <row r="93" spans="1:89" s="1" customFormat="1" ht="63" customHeight="1">
      <c r="A93" s="141" t="s">
        <v>242</v>
      </c>
      <c r="B93" s="143"/>
      <c r="C93" s="90"/>
      <c r="D93" s="91"/>
      <c r="E93" s="91"/>
      <c r="F93" s="101" t="s">
        <v>243</v>
      </c>
      <c r="G93" s="57">
        <f t="shared" si="1"/>
        <v>45076.24</v>
      </c>
      <c r="H93" s="57">
        <f t="shared" si="1"/>
        <v>50000</v>
      </c>
      <c r="I93" s="57">
        <f t="shared" si="1"/>
        <v>44258.73</v>
      </c>
      <c r="J93" s="57">
        <f t="shared" si="1"/>
        <v>44258.73</v>
      </c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</row>
    <row r="94" spans="1:89" s="1" customFormat="1" ht="75.75" customHeight="1">
      <c r="A94" s="141" t="s">
        <v>244</v>
      </c>
      <c r="B94" s="143"/>
      <c r="C94" s="90"/>
      <c r="D94" s="91"/>
      <c r="E94" s="91"/>
      <c r="F94" s="101" t="s">
        <v>245</v>
      </c>
      <c r="G94" s="57">
        <v>45076.24</v>
      </c>
      <c r="H94" s="57">
        <v>50000</v>
      </c>
      <c r="I94" s="57">
        <v>44258.73</v>
      </c>
      <c r="J94" s="57">
        <v>44258.73</v>
      </c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</row>
    <row r="95" spans="1:89" s="8" customFormat="1" ht="122.25" customHeight="1">
      <c r="A95" s="177" t="s">
        <v>154</v>
      </c>
      <c r="B95" s="178"/>
      <c r="C95" s="90">
        <v>111</v>
      </c>
      <c r="D95" s="91" t="s">
        <v>52</v>
      </c>
      <c r="E95" s="91" t="s">
        <v>54</v>
      </c>
      <c r="F95" s="92" t="s">
        <v>81</v>
      </c>
      <c r="G95" s="74">
        <f aca="true" t="shared" si="2" ref="G95:J96">G96</f>
        <v>463442.13</v>
      </c>
      <c r="H95" s="74">
        <f t="shared" si="2"/>
        <v>515300</v>
      </c>
      <c r="I95" s="74">
        <f t="shared" si="2"/>
        <v>296564.57</v>
      </c>
      <c r="J95" s="74">
        <f t="shared" si="2"/>
        <v>515300</v>
      </c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</row>
    <row r="96" spans="1:89" s="1" customFormat="1" ht="84" customHeight="1">
      <c r="A96" s="173" t="s">
        <v>136</v>
      </c>
      <c r="B96" s="174"/>
      <c r="C96" s="98">
        <v>111</v>
      </c>
      <c r="D96" s="102" t="s">
        <v>52</v>
      </c>
      <c r="E96" s="102" t="s">
        <v>80</v>
      </c>
      <c r="F96" s="95" t="s">
        <v>83</v>
      </c>
      <c r="G96" s="73">
        <f t="shared" si="2"/>
        <v>463442.13</v>
      </c>
      <c r="H96" s="73">
        <f t="shared" si="2"/>
        <v>515300</v>
      </c>
      <c r="I96" s="73">
        <f t="shared" si="2"/>
        <v>296564.57</v>
      </c>
      <c r="J96" s="73">
        <f t="shared" si="2"/>
        <v>515300</v>
      </c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</row>
    <row r="97" spans="1:89" s="5" customFormat="1" ht="93.75" customHeight="1">
      <c r="A97" s="152" t="s">
        <v>153</v>
      </c>
      <c r="B97" s="170"/>
      <c r="C97" s="98">
        <v>111</v>
      </c>
      <c r="D97" s="102" t="s">
        <v>52</v>
      </c>
      <c r="E97" s="102" t="s">
        <v>60</v>
      </c>
      <c r="F97" s="61" t="s">
        <v>21</v>
      </c>
      <c r="G97" s="75">
        <v>463442.13</v>
      </c>
      <c r="H97" s="77">
        <v>515300</v>
      </c>
      <c r="I97" s="75">
        <v>296564.57</v>
      </c>
      <c r="J97" s="75">
        <f>H97</f>
        <v>515300</v>
      </c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</row>
    <row r="98" spans="1:89" s="6" customFormat="1" ht="57.75" customHeight="1">
      <c r="A98" s="155" t="s">
        <v>34</v>
      </c>
      <c r="B98" s="156"/>
      <c r="C98" s="108">
        <v>113</v>
      </c>
      <c r="D98" s="109" t="s">
        <v>48</v>
      </c>
      <c r="E98" s="109" t="s">
        <v>54</v>
      </c>
      <c r="F98" s="110" t="s">
        <v>22</v>
      </c>
      <c r="G98" s="111">
        <f>G99</f>
        <v>771665.78</v>
      </c>
      <c r="H98" s="111">
        <f>H99</f>
        <v>651600</v>
      </c>
      <c r="I98" s="111">
        <f>I99</f>
        <v>241214.15</v>
      </c>
      <c r="J98" s="111">
        <f>J99</f>
        <v>651600</v>
      </c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</row>
    <row r="99" spans="1:89" s="7" customFormat="1" ht="35.25" customHeight="1">
      <c r="A99" s="147" t="s">
        <v>66</v>
      </c>
      <c r="B99" s="148"/>
      <c r="C99" s="90">
        <v>113</v>
      </c>
      <c r="D99" s="91" t="s">
        <v>49</v>
      </c>
      <c r="E99" s="91" t="s">
        <v>54</v>
      </c>
      <c r="F99" s="92" t="s">
        <v>67</v>
      </c>
      <c r="G99" s="74">
        <f>G100+G102</f>
        <v>771665.78</v>
      </c>
      <c r="H99" s="74">
        <f>H100+H102</f>
        <v>651600</v>
      </c>
      <c r="I99" s="74">
        <f>I100+I102</f>
        <v>241214.15</v>
      </c>
      <c r="J99" s="74">
        <f>J100+J102</f>
        <v>651600</v>
      </c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</row>
    <row r="100" spans="1:89" s="1" customFormat="1" ht="63.75" customHeight="1">
      <c r="A100" s="173" t="s">
        <v>155</v>
      </c>
      <c r="B100" s="209"/>
      <c r="C100" s="98">
        <v>113</v>
      </c>
      <c r="D100" s="102" t="s">
        <v>49</v>
      </c>
      <c r="E100" s="102" t="s">
        <v>54</v>
      </c>
      <c r="F100" s="95" t="s">
        <v>156</v>
      </c>
      <c r="G100" s="73">
        <f>G101</f>
        <v>764504.38</v>
      </c>
      <c r="H100" s="73">
        <f>H101</f>
        <v>651600</v>
      </c>
      <c r="I100" s="73">
        <f>I101</f>
        <v>241214.15</v>
      </c>
      <c r="J100" s="73">
        <f>J101</f>
        <v>651600</v>
      </c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</row>
    <row r="101" spans="1:89" s="6" customFormat="1" ht="55.5" customHeight="1">
      <c r="A101" s="204" t="s">
        <v>157</v>
      </c>
      <c r="B101" s="205"/>
      <c r="C101" s="98"/>
      <c r="D101" s="102"/>
      <c r="E101" s="102"/>
      <c r="F101" s="61" t="s">
        <v>138</v>
      </c>
      <c r="G101" s="75">
        <v>764504.38</v>
      </c>
      <c r="H101" s="77">
        <v>651600</v>
      </c>
      <c r="I101" s="75">
        <v>241214.15</v>
      </c>
      <c r="J101" s="75">
        <f>H101</f>
        <v>651600</v>
      </c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</row>
    <row r="102" spans="1:89" s="6" customFormat="1" ht="37.5" customHeight="1">
      <c r="A102" s="197" t="s">
        <v>204</v>
      </c>
      <c r="B102" s="198"/>
      <c r="C102" s="90"/>
      <c r="D102" s="91"/>
      <c r="E102" s="91"/>
      <c r="F102" s="92" t="s">
        <v>202</v>
      </c>
      <c r="G102" s="63">
        <f>G103</f>
        <v>7161.4</v>
      </c>
      <c r="H102" s="63">
        <f>H103</f>
        <v>0</v>
      </c>
      <c r="I102" s="63">
        <f>I103</f>
        <v>0</v>
      </c>
      <c r="J102" s="63">
        <f>J103</f>
        <v>0</v>
      </c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</row>
    <row r="103" spans="1:89" s="6" customFormat="1" ht="43.5" customHeight="1">
      <c r="A103" s="206" t="s">
        <v>205</v>
      </c>
      <c r="B103" s="207"/>
      <c r="C103" s="90"/>
      <c r="D103" s="91"/>
      <c r="E103" s="91"/>
      <c r="F103" s="61" t="s">
        <v>203</v>
      </c>
      <c r="G103" s="58">
        <v>7161.4</v>
      </c>
      <c r="H103" s="57">
        <v>0</v>
      </c>
      <c r="I103" s="58">
        <v>0</v>
      </c>
      <c r="J103" s="58">
        <v>0</v>
      </c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</row>
    <row r="104" spans="1:89" s="6" customFormat="1" ht="62.25" customHeight="1">
      <c r="A104" s="202" t="s">
        <v>225</v>
      </c>
      <c r="B104" s="203"/>
      <c r="C104" s="108"/>
      <c r="D104" s="109"/>
      <c r="E104" s="109"/>
      <c r="F104" s="110" t="s">
        <v>226</v>
      </c>
      <c r="G104" s="111">
        <f>G105+G107</f>
        <v>73064.02</v>
      </c>
      <c r="H104" s="111">
        <f>H105+H107</f>
        <v>50000</v>
      </c>
      <c r="I104" s="111">
        <f>I105+I107</f>
        <v>0</v>
      </c>
      <c r="J104" s="111">
        <f>J105+J107</f>
        <v>15000</v>
      </c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</row>
    <row r="105" spans="1:89" s="6" customFormat="1" ht="100.5" customHeight="1" hidden="1">
      <c r="A105" s="162" t="s">
        <v>227</v>
      </c>
      <c r="B105" s="163"/>
      <c r="C105" s="98"/>
      <c r="D105" s="102"/>
      <c r="E105" s="102"/>
      <c r="F105" s="103" t="s">
        <v>228</v>
      </c>
      <c r="G105" s="73">
        <f>G106</f>
        <v>0</v>
      </c>
      <c r="H105" s="73">
        <f>H106</f>
        <v>0</v>
      </c>
      <c r="I105" s="73">
        <f>I106</f>
        <v>0</v>
      </c>
      <c r="J105" s="73">
        <f>J106</f>
        <v>0</v>
      </c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</row>
    <row r="106" spans="1:89" s="6" customFormat="1" ht="102" customHeight="1" hidden="1">
      <c r="A106" s="204" t="s">
        <v>229</v>
      </c>
      <c r="B106" s="205"/>
      <c r="C106" s="98"/>
      <c r="D106" s="102"/>
      <c r="E106" s="102"/>
      <c r="F106" s="104" t="s">
        <v>230</v>
      </c>
      <c r="G106" s="75">
        <v>0</v>
      </c>
      <c r="H106" s="77">
        <v>0</v>
      </c>
      <c r="I106" s="75">
        <v>0</v>
      </c>
      <c r="J106" s="75">
        <v>0</v>
      </c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</row>
    <row r="107" spans="1:89" s="6" customFormat="1" ht="78" customHeight="1">
      <c r="A107" s="210" t="s">
        <v>344</v>
      </c>
      <c r="B107" s="211"/>
      <c r="C107" s="98"/>
      <c r="D107" s="102"/>
      <c r="E107" s="102"/>
      <c r="F107" s="103" t="s">
        <v>345</v>
      </c>
      <c r="G107" s="105">
        <f>G108</f>
        <v>73064.02</v>
      </c>
      <c r="H107" s="106">
        <f>H108</f>
        <v>50000</v>
      </c>
      <c r="I107" s="105">
        <f>I108</f>
        <v>0</v>
      </c>
      <c r="J107" s="105">
        <f>J108</f>
        <v>15000</v>
      </c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</row>
    <row r="108" spans="1:89" s="6" customFormat="1" ht="72" customHeight="1">
      <c r="A108" s="204" t="s">
        <v>344</v>
      </c>
      <c r="B108" s="208"/>
      <c r="C108" s="98"/>
      <c r="D108" s="102"/>
      <c r="E108" s="102"/>
      <c r="F108" s="104" t="s">
        <v>343</v>
      </c>
      <c r="G108" s="75">
        <v>73064.02</v>
      </c>
      <c r="H108" s="77">
        <v>50000</v>
      </c>
      <c r="I108" s="75">
        <v>0</v>
      </c>
      <c r="J108" s="75">
        <v>15000</v>
      </c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</row>
    <row r="109" spans="1:89" s="6" customFormat="1" ht="34.5" customHeight="1">
      <c r="A109" s="161" t="s">
        <v>35</v>
      </c>
      <c r="B109" s="161"/>
      <c r="C109" s="108">
        <v>116</v>
      </c>
      <c r="D109" s="109" t="s">
        <v>48</v>
      </c>
      <c r="E109" s="109" t="s">
        <v>54</v>
      </c>
      <c r="F109" s="110" t="s">
        <v>23</v>
      </c>
      <c r="G109" s="111">
        <f aca="true" t="shared" si="3" ref="G109:J110">G110</f>
        <v>57419.16</v>
      </c>
      <c r="H109" s="111">
        <f t="shared" si="3"/>
        <v>0</v>
      </c>
      <c r="I109" s="111">
        <f t="shared" si="3"/>
        <v>0</v>
      </c>
      <c r="J109" s="111">
        <f t="shared" si="3"/>
        <v>0</v>
      </c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</row>
    <row r="110" spans="1:89" s="15" customFormat="1" ht="170.25" customHeight="1">
      <c r="A110" s="147" t="s">
        <v>341</v>
      </c>
      <c r="B110" s="148"/>
      <c r="C110" s="93">
        <v>116</v>
      </c>
      <c r="D110" s="94" t="s">
        <v>51</v>
      </c>
      <c r="E110" s="94" t="s">
        <v>54</v>
      </c>
      <c r="F110" s="92" t="s">
        <v>338</v>
      </c>
      <c r="G110" s="63">
        <f t="shared" si="3"/>
        <v>57419.16</v>
      </c>
      <c r="H110" s="63">
        <f t="shared" si="3"/>
        <v>0</v>
      </c>
      <c r="I110" s="63">
        <f t="shared" si="3"/>
        <v>0</v>
      </c>
      <c r="J110" s="63">
        <f t="shared" si="3"/>
        <v>0</v>
      </c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</row>
    <row r="111" spans="1:89" s="5" customFormat="1" ht="127.5" customHeight="1">
      <c r="A111" s="184" t="s">
        <v>339</v>
      </c>
      <c r="B111" s="184"/>
      <c r="C111" s="93">
        <v>116</v>
      </c>
      <c r="D111" s="94" t="s">
        <v>51</v>
      </c>
      <c r="E111" s="94" t="s">
        <v>61</v>
      </c>
      <c r="F111" s="61" t="s">
        <v>340</v>
      </c>
      <c r="G111" s="62">
        <v>57419.16</v>
      </c>
      <c r="H111" s="57">
        <v>0</v>
      </c>
      <c r="I111" s="62">
        <v>0</v>
      </c>
      <c r="J111" s="62">
        <v>0</v>
      </c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</row>
    <row r="112" spans="1:89" s="1" customFormat="1" ht="58.5" customHeight="1" hidden="1">
      <c r="A112" s="200" t="s">
        <v>193</v>
      </c>
      <c r="B112" s="201"/>
      <c r="C112" s="69"/>
      <c r="D112" s="70"/>
      <c r="E112" s="70"/>
      <c r="F112" s="71" t="s">
        <v>232</v>
      </c>
      <c r="G112" s="72">
        <f>G113+G114</f>
        <v>0</v>
      </c>
      <c r="H112" s="72">
        <f>H113+H114</f>
        <v>0</v>
      </c>
      <c r="I112" s="72">
        <f>I113+I114</f>
        <v>0</v>
      </c>
      <c r="J112" s="72">
        <f>J113+J114</f>
        <v>0</v>
      </c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</row>
    <row r="113" spans="1:89" s="1" customFormat="1" ht="30" customHeight="1" hidden="1">
      <c r="A113" s="199" t="s">
        <v>192</v>
      </c>
      <c r="B113" s="199"/>
      <c r="C113" s="54">
        <v>117</v>
      </c>
      <c r="D113" s="55" t="s">
        <v>50</v>
      </c>
      <c r="E113" s="55" t="s">
        <v>61</v>
      </c>
      <c r="F113" s="56" t="s">
        <v>233</v>
      </c>
      <c r="G113" s="58">
        <v>0</v>
      </c>
      <c r="H113" s="57">
        <v>0</v>
      </c>
      <c r="I113" s="58">
        <v>0</v>
      </c>
      <c r="J113" s="58">
        <v>0</v>
      </c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</row>
    <row r="114" spans="1:89" s="1" customFormat="1" ht="36" customHeight="1" hidden="1">
      <c r="A114" s="199" t="s">
        <v>177</v>
      </c>
      <c r="B114" s="199"/>
      <c r="C114" s="67"/>
      <c r="D114" s="68"/>
      <c r="E114" s="68"/>
      <c r="F114" s="56" t="s">
        <v>94</v>
      </c>
      <c r="G114" s="58">
        <v>0</v>
      </c>
      <c r="H114" s="57">
        <v>0</v>
      </c>
      <c r="I114" s="58">
        <v>0</v>
      </c>
      <c r="J114" s="58">
        <v>0</v>
      </c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</row>
    <row r="115" spans="1:89" s="5" customFormat="1" ht="44.25" customHeight="1">
      <c r="A115" s="182" t="s">
        <v>38</v>
      </c>
      <c r="B115" s="183"/>
      <c r="C115" s="86">
        <v>200</v>
      </c>
      <c r="D115" s="87" t="s">
        <v>48</v>
      </c>
      <c r="E115" s="87" t="s">
        <v>54</v>
      </c>
      <c r="F115" s="107" t="s">
        <v>39</v>
      </c>
      <c r="G115" s="115">
        <f>G116+G207+G203</f>
        <v>69534654.93</v>
      </c>
      <c r="H115" s="115">
        <f>H116+H207+H203</f>
        <v>59556800</v>
      </c>
      <c r="I115" s="115">
        <f>I116+I207+I203</f>
        <v>34524976.57</v>
      </c>
      <c r="J115" s="115">
        <f>J116+J207+J203</f>
        <v>58618222.95</v>
      </c>
      <c r="K115" s="135">
        <f>J115-H115</f>
        <v>-938577.049999997</v>
      </c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</row>
    <row r="116" spans="1:89" s="6" customFormat="1" ht="72.75" customHeight="1">
      <c r="A116" s="161" t="s">
        <v>36</v>
      </c>
      <c r="B116" s="161"/>
      <c r="C116" s="108">
        <v>202</v>
      </c>
      <c r="D116" s="109" t="s">
        <v>48</v>
      </c>
      <c r="E116" s="109" t="s">
        <v>54</v>
      </c>
      <c r="F116" s="110" t="s">
        <v>24</v>
      </c>
      <c r="G116" s="111">
        <f>G117+G135+G141+G151</f>
        <v>69734133.21000001</v>
      </c>
      <c r="H116" s="111">
        <f>H117+H135+H141+H151</f>
        <v>59366050</v>
      </c>
      <c r="I116" s="111">
        <f>I117+I135+I141+I151</f>
        <v>34334961.57</v>
      </c>
      <c r="J116" s="111">
        <f>J117+J135+J141+J151</f>
        <v>58428207.95</v>
      </c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</row>
    <row r="117" spans="1:89" s="7" customFormat="1" ht="45" customHeight="1">
      <c r="A117" s="161" t="s">
        <v>188</v>
      </c>
      <c r="B117" s="161"/>
      <c r="C117" s="108">
        <v>202</v>
      </c>
      <c r="D117" s="109" t="s">
        <v>49</v>
      </c>
      <c r="E117" s="109" t="s">
        <v>54</v>
      </c>
      <c r="F117" s="128" t="s">
        <v>285</v>
      </c>
      <c r="G117" s="111">
        <f>G118+G120+G133</f>
        <v>13743200</v>
      </c>
      <c r="H117" s="111">
        <f>H118+H120+H133</f>
        <v>13673100</v>
      </c>
      <c r="I117" s="111">
        <f>I118+I120+I133</f>
        <v>10254600</v>
      </c>
      <c r="J117" s="111">
        <f>J118+J120+J133</f>
        <v>13673100</v>
      </c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</row>
    <row r="118" spans="1:89" s="1" customFormat="1" ht="35.25" customHeight="1">
      <c r="A118" s="147" t="s">
        <v>84</v>
      </c>
      <c r="B118" s="148"/>
      <c r="C118" s="90">
        <v>202</v>
      </c>
      <c r="D118" s="91" t="s">
        <v>49</v>
      </c>
      <c r="E118" s="91" t="s">
        <v>62</v>
      </c>
      <c r="F118" s="122" t="s">
        <v>284</v>
      </c>
      <c r="G118" s="74">
        <f>G119</f>
        <v>6040500</v>
      </c>
      <c r="H118" s="74">
        <f>H119</f>
        <v>6239900</v>
      </c>
      <c r="I118" s="74">
        <f>I119</f>
        <v>4679700</v>
      </c>
      <c r="J118" s="74">
        <f>J119</f>
        <v>6239900</v>
      </c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</row>
    <row r="119" spans="1:89" s="1" customFormat="1" ht="60" customHeight="1">
      <c r="A119" s="189" t="s">
        <v>314</v>
      </c>
      <c r="B119" s="189"/>
      <c r="C119" s="98">
        <v>202</v>
      </c>
      <c r="D119" s="102" t="s">
        <v>49</v>
      </c>
      <c r="E119" s="102" t="s">
        <v>62</v>
      </c>
      <c r="F119" s="64" t="s">
        <v>283</v>
      </c>
      <c r="G119" s="81">
        <v>6040500</v>
      </c>
      <c r="H119" s="77">
        <v>6239900</v>
      </c>
      <c r="I119" s="81">
        <v>4679700</v>
      </c>
      <c r="J119" s="81">
        <f>H119</f>
        <v>6239900</v>
      </c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</row>
    <row r="120" spans="1:89" s="1" customFormat="1" ht="57" customHeight="1">
      <c r="A120" s="147" t="s">
        <v>310</v>
      </c>
      <c r="B120" s="148"/>
      <c r="C120" s="90">
        <v>202</v>
      </c>
      <c r="D120" s="91" t="s">
        <v>49</v>
      </c>
      <c r="E120" s="91" t="s">
        <v>62</v>
      </c>
      <c r="F120" s="116" t="s">
        <v>311</v>
      </c>
      <c r="G120" s="74">
        <f>G121</f>
        <v>7702700</v>
      </c>
      <c r="H120" s="74">
        <f>H121</f>
        <v>7433200</v>
      </c>
      <c r="I120" s="74">
        <f>I121</f>
        <v>5574900</v>
      </c>
      <c r="J120" s="74">
        <f>J121</f>
        <v>7433200</v>
      </c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</row>
    <row r="121" spans="1:89" s="6" customFormat="1" ht="50.25" customHeight="1">
      <c r="A121" s="152" t="s">
        <v>312</v>
      </c>
      <c r="B121" s="153"/>
      <c r="C121" s="98"/>
      <c r="D121" s="102"/>
      <c r="E121" s="102"/>
      <c r="F121" s="117" t="s">
        <v>313</v>
      </c>
      <c r="G121" s="75">
        <v>7702700</v>
      </c>
      <c r="H121" s="77">
        <v>7433200</v>
      </c>
      <c r="I121" s="75">
        <v>5574900</v>
      </c>
      <c r="J121" s="75">
        <f>H121</f>
        <v>7433200</v>
      </c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</row>
    <row r="122" spans="1:89" s="7" customFormat="1" ht="57" customHeight="1" hidden="1">
      <c r="A122" s="169" t="s">
        <v>90</v>
      </c>
      <c r="B122" s="169"/>
      <c r="C122" s="90">
        <v>202</v>
      </c>
      <c r="D122" s="91" t="s">
        <v>47</v>
      </c>
      <c r="E122" s="91" t="s">
        <v>54</v>
      </c>
      <c r="F122" s="92" t="s">
        <v>85</v>
      </c>
      <c r="G122" s="63">
        <f aca="true" t="shared" si="4" ref="G122:J123">G123</f>
        <v>0</v>
      </c>
      <c r="H122" s="63">
        <f t="shared" si="4"/>
        <v>0</v>
      </c>
      <c r="I122" s="63">
        <f t="shared" si="4"/>
        <v>0</v>
      </c>
      <c r="J122" s="63">
        <f t="shared" si="4"/>
        <v>0</v>
      </c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</row>
    <row r="123" spans="1:89" s="11" customFormat="1" ht="30.75" customHeight="1" hidden="1">
      <c r="A123" s="147" t="s">
        <v>87</v>
      </c>
      <c r="B123" s="148"/>
      <c r="C123" s="90">
        <v>202</v>
      </c>
      <c r="D123" s="91" t="s">
        <v>47</v>
      </c>
      <c r="E123" s="91" t="s">
        <v>63</v>
      </c>
      <c r="F123" s="92" t="s">
        <v>86</v>
      </c>
      <c r="G123" s="63">
        <f t="shared" si="4"/>
        <v>0</v>
      </c>
      <c r="H123" s="63">
        <f t="shared" si="4"/>
        <v>0</v>
      </c>
      <c r="I123" s="63">
        <f t="shared" si="4"/>
        <v>0</v>
      </c>
      <c r="J123" s="63">
        <f t="shared" si="4"/>
        <v>0</v>
      </c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</row>
    <row r="124" spans="1:89" s="3" customFormat="1" ht="44.25" customHeight="1" hidden="1">
      <c r="A124" s="169" t="s">
        <v>158</v>
      </c>
      <c r="B124" s="169"/>
      <c r="C124" s="90">
        <v>202</v>
      </c>
      <c r="D124" s="91" t="s">
        <v>47</v>
      </c>
      <c r="E124" s="91" t="s">
        <v>63</v>
      </c>
      <c r="F124" s="92" t="s">
        <v>43</v>
      </c>
      <c r="G124" s="118">
        <f>SUM(G125:G126)+G127+G128</f>
        <v>0</v>
      </c>
      <c r="H124" s="118">
        <f>SUM(H125:H126)+H127+H128</f>
        <v>0</v>
      </c>
      <c r="I124" s="118">
        <f>SUM(I125:I126)+I127+I128</f>
        <v>0</v>
      </c>
      <c r="J124" s="118">
        <f>SUM(J125:J126)+J127+J128</f>
        <v>0</v>
      </c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</row>
    <row r="125" spans="1:89" s="3" customFormat="1" ht="93" customHeight="1" hidden="1">
      <c r="A125" s="184" t="s">
        <v>159</v>
      </c>
      <c r="B125" s="184"/>
      <c r="C125" s="90">
        <v>202</v>
      </c>
      <c r="D125" s="91" t="s">
        <v>47</v>
      </c>
      <c r="E125" s="91" t="s">
        <v>63</v>
      </c>
      <c r="F125" s="61" t="s">
        <v>25</v>
      </c>
      <c r="G125" s="58"/>
      <c r="H125" s="57"/>
      <c r="I125" s="58"/>
      <c r="J125" s="58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</row>
    <row r="126" spans="1:89" s="3" customFormat="1" ht="108" customHeight="1" hidden="1">
      <c r="A126" s="141" t="s">
        <v>160</v>
      </c>
      <c r="B126" s="154"/>
      <c r="C126" s="90"/>
      <c r="D126" s="91"/>
      <c r="E126" s="91"/>
      <c r="F126" s="61" t="s">
        <v>161</v>
      </c>
      <c r="G126" s="58"/>
      <c r="H126" s="57"/>
      <c r="I126" s="58"/>
      <c r="J126" s="58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</row>
    <row r="127" spans="1:89" s="6" customFormat="1" ht="138" customHeight="1" hidden="1">
      <c r="A127" s="141" t="s">
        <v>174</v>
      </c>
      <c r="B127" s="154"/>
      <c r="C127" s="90"/>
      <c r="D127" s="91"/>
      <c r="E127" s="91"/>
      <c r="F127" s="61" t="s">
        <v>161</v>
      </c>
      <c r="G127" s="58"/>
      <c r="H127" s="57"/>
      <c r="I127" s="58"/>
      <c r="J127" s="58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</row>
    <row r="128" spans="1:89" s="6" customFormat="1" ht="111" customHeight="1" hidden="1">
      <c r="A128" s="141" t="s">
        <v>176</v>
      </c>
      <c r="B128" s="154"/>
      <c r="C128" s="90"/>
      <c r="D128" s="91"/>
      <c r="E128" s="91"/>
      <c r="F128" s="61" t="s">
        <v>161</v>
      </c>
      <c r="G128" s="57"/>
      <c r="H128" s="57"/>
      <c r="I128" s="57"/>
      <c r="J128" s="57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</row>
    <row r="129" spans="1:89" s="6" customFormat="1" ht="45.75" customHeight="1" hidden="1">
      <c r="A129" s="169" t="s">
        <v>198</v>
      </c>
      <c r="B129" s="169"/>
      <c r="C129" s="90">
        <v>202</v>
      </c>
      <c r="D129" s="91" t="s">
        <v>47</v>
      </c>
      <c r="E129" s="91" t="s">
        <v>54</v>
      </c>
      <c r="F129" s="92" t="s">
        <v>85</v>
      </c>
      <c r="G129" s="63">
        <f aca="true" t="shared" si="5" ref="G129:J130">G130</f>
        <v>0</v>
      </c>
      <c r="H129" s="63">
        <f t="shared" si="5"/>
        <v>660000</v>
      </c>
      <c r="I129" s="63">
        <f t="shared" si="5"/>
        <v>0</v>
      </c>
      <c r="J129" s="63">
        <f t="shared" si="5"/>
        <v>0</v>
      </c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</row>
    <row r="130" spans="1:89" s="6" customFormat="1" ht="36" customHeight="1" hidden="1">
      <c r="A130" s="147" t="s">
        <v>87</v>
      </c>
      <c r="B130" s="148"/>
      <c r="C130" s="90">
        <v>202</v>
      </c>
      <c r="D130" s="91" t="s">
        <v>47</v>
      </c>
      <c r="E130" s="91" t="s">
        <v>63</v>
      </c>
      <c r="F130" s="92" t="s">
        <v>86</v>
      </c>
      <c r="G130" s="63">
        <f t="shared" si="5"/>
        <v>0</v>
      </c>
      <c r="H130" s="63">
        <f t="shared" si="5"/>
        <v>660000</v>
      </c>
      <c r="I130" s="63">
        <f t="shared" si="5"/>
        <v>0</v>
      </c>
      <c r="J130" s="63">
        <f t="shared" si="5"/>
        <v>0</v>
      </c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</row>
    <row r="131" spans="1:89" s="6" customFormat="1" ht="36" customHeight="1" hidden="1">
      <c r="A131" s="169" t="s">
        <v>158</v>
      </c>
      <c r="B131" s="169"/>
      <c r="C131" s="90">
        <v>202</v>
      </c>
      <c r="D131" s="91" t="s">
        <v>47</v>
      </c>
      <c r="E131" s="91" t="s">
        <v>63</v>
      </c>
      <c r="F131" s="92" t="s">
        <v>43</v>
      </c>
      <c r="G131" s="63">
        <f>G132</f>
        <v>0</v>
      </c>
      <c r="H131" s="63">
        <v>660000</v>
      </c>
      <c r="I131" s="63">
        <f>I132</f>
        <v>0</v>
      </c>
      <c r="J131" s="63">
        <f>J132</f>
        <v>0</v>
      </c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</row>
    <row r="132" spans="1:89" s="6" customFormat="1" ht="126.75" customHeight="1" hidden="1">
      <c r="A132" s="141" t="s">
        <v>200</v>
      </c>
      <c r="B132" s="164"/>
      <c r="C132" s="90"/>
      <c r="D132" s="91"/>
      <c r="E132" s="91"/>
      <c r="F132" s="101" t="s">
        <v>25</v>
      </c>
      <c r="G132" s="57">
        <v>0</v>
      </c>
      <c r="H132" s="57">
        <v>0</v>
      </c>
      <c r="I132" s="57">
        <v>0</v>
      </c>
      <c r="J132" s="57">
        <v>0</v>
      </c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</row>
    <row r="133" spans="1:89" s="6" customFormat="1" ht="41.25" customHeight="1" hidden="1">
      <c r="A133" s="147" t="s">
        <v>215</v>
      </c>
      <c r="B133" s="148"/>
      <c r="C133" s="90"/>
      <c r="D133" s="91"/>
      <c r="E133" s="91"/>
      <c r="F133" s="119" t="s">
        <v>282</v>
      </c>
      <c r="G133" s="74">
        <f>G134</f>
        <v>0</v>
      </c>
      <c r="H133" s="74">
        <f>H134</f>
        <v>0</v>
      </c>
      <c r="I133" s="74">
        <f>I134</f>
        <v>0</v>
      </c>
      <c r="J133" s="74">
        <f>J134</f>
        <v>0</v>
      </c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</row>
    <row r="134" spans="1:89" s="6" customFormat="1" ht="45" customHeight="1" hidden="1">
      <c r="A134" s="141" t="s">
        <v>216</v>
      </c>
      <c r="B134" s="164"/>
      <c r="C134" s="90"/>
      <c r="D134" s="91"/>
      <c r="E134" s="91"/>
      <c r="F134" s="120" t="s">
        <v>281</v>
      </c>
      <c r="G134" s="76"/>
      <c r="H134" s="77"/>
      <c r="I134" s="76"/>
      <c r="J134" s="76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</row>
    <row r="135" spans="1:89" s="6" customFormat="1" ht="46.5" customHeight="1">
      <c r="A135" s="155" t="s">
        <v>198</v>
      </c>
      <c r="B135" s="156"/>
      <c r="C135" s="108"/>
      <c r="D135" s="109"/>
      <c r="E135" s="109"/>
      <c r="F135" s="127" t="s">
        <v>280</v>
      </c>
      <c r="G135" s="111">
        <f>SUM(G136:G138)+G139+G140</f>
        <v>8464285</v>
      </c>
      <c r="H135" s="111">
        <f>SUM(H136:H138)+H139+H140</f>
        <v>8968650</v>
      </c>
      <c r="I135" s="111">
        <f>SUM(I136:I138)+I139+I140</f>
        <v>3338250</v>
      </c>
      <c r="J135" s="111">
        <f>SUM(J136:J138)+J139+J140</f>
        <v>8148834.05</v>
      </c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</row>
    <row r="136" spans="1:89" s="6" customFormat="1" ht="50.25" customHeight="1" hidden="1">
      <c r="A136" s="141" t="s">
        <v>300</v>
      </c>
      <c r="B136" s="164"/>
      <c r="C136" s="90"/>
      <c r="D136" s="91"/>
      <c r="E136" s="91"/>
      <c r="F136" s="121" t="s">
        <v>279</v>
      </c>
      <c r="G136" s="57">
        <v>0</v>
      </c>
      <c r="H136" s="57">
        <v>0</v>
      </c>
      <c r="I136" s="57">
        <v>0</v>
      </c>
      <c r="J136" s="57">
        <v>0</v>
      </c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</row>
    <row r="137" spans="1:89" s="6" customFormat="1" ht="63" customHeight="1">
      <c r="A137" s="152" t="s">
        <v>286</v>
      </c>
      <c r="B137" s="153"/>
      <c r="C137" s="98"/>
      <c r="D137" s="102"/>
      <c r="E137" s="102"/>
      <c r="F137" s="120" t="s">
        <v>278</v>
      </c>
      <c r="G137" s="77">
        <v>2999385</v>
      </c>
      <c r="H137" s="77">
        <v>3000000</v>
      </c>
      <c r="I137" s="77">
        <v>3000000</v>
      </c>
      <c r="J137" s="77">
        <v>3000000</v>
      </c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</row>
    <row r="138" spans="1:89" s="6" customFormat="1" ht="60.75" customHeight="1">
      <c r="A138" s="194" t="s">
        <v>348</v>
      </c>
      <c r="B138" s="142"/>
      <c r="C138" s="90"/>
      <c r="D138" s="91"/>
      <c r="E138" s="91"/>
      <c r="F138" s="121" t="s">
        <v>278</v>
      </c>
      <c r="G138" s="77">
        <v>5464900</v>
      </c>
      <c r="H138" s="77">
        <v>0</v>
      </c>
      <c r="I138" s="77">
        <v>0</v>
      </c>
      <c r="J138" s="77">
        <v>0</v>
      </c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</row>
    <row r="139" spans="1:89" s="6" customFormat="1" ht="78" customHeight="1">
      <c r="A139" s="194" t="s">
        <v>366</v>
      </c>
      <c r="B139" s="143"/>
      <c r="C139" s="90"/>
      <c r="D139" s="91"/>
      <c r="E139" s="91"/>
      <c r="F139" s="121" t="s">
        <v>278</v>
      </c>
      <c r="G139" s="77">
        <v>0</v>
      </c>
      <c r="H139" s="77">
        <v>5630400</v>
      </c>
      <c r="I139" s="77">
        <v>0</v>
      </c>
      <c r="J139" s="77">
        <v>4810584.05</v>
      </c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</row>
    <row r="140" spans="1:89" s="6" customFormat="1" ht="78" customHeight="1">
      <c r="A140" s="194" t="s">
        <v>376</v>
      </c>
      <c r="B140" s="143"/>
      <c r="C140" s="90"/>
      <c r="D140" s="91"/>
      <c r="E140" s="91"/>
      <c r="F140" s="121" t="s">
        <v>278</v>
      </c>
      <c r="G140" s="77">
        <v>0</v>
      </c>
      <c r="H140" s="77">
        <v>338250</v>
      </c>
      <c r="I140" s="77">
        <v>338250</v>
      </c>
      <c r="J140" s="77">
        <v>338250</v>
      </c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</row>
    <row r="141" spans="1:89" s="7" customFormat="1" ht="46.5" customHeight="1">
      <c r="A141" s="161" t="s">
        <v>187</v>
      </c>
      <c r="B141" s="161"/>
      <c r="C141" s="108">
        <v>202</v>
      </c>
      <c r="D141" s="109" t="s">
        <v>46</v>
      </c>
      <c r="E141" s="109" t="s">
        <v>54</v>
      </c>
      <c r="F141" s="110" t="s">
        <v>277</v>
      </c>
      <c r="G141" s="111">
        <f>G142+G144</f>
        <v>314800</v>
      </c>
      <c r="H141" s="111">
        <f>H142+H144</f>
        <v>762400</v>
      </c>
      <c r="I141" s="111">
        <f>I142+I144</f>
        <v>224647.78</v>
      </c>
      <c r="J141" s="111">
        <f>J142+J144</f>
        <v>762400</v>
      </c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</row>
    <row r="142" spans="1:89" s="3" customFormat="1" ht="75.75" customHeight="1">
      <c r="A142" s="197" t="s">
        <v>91</v>
      </c>
      <c r="B142" s="198"/>
      <c r="C142" s="90">
        <v>202</v>
      </c>
      <c r="D142" s="91" t="s">
        <v>46</v>
      </c>
      <c r="E142" s="91" t="s">
        <v>64</v>
      </c>
      <c r="F142" s="122" t="s">
        <v>276</v>
      </c>
      <c r="G142" s="74">
        <f>G143</f>
        <v>301100</v>
      </c>
      <c r="H142" s="74">
        <f>H143</f>
        <v>339700</v>
      </c>
      <c r="I142" s="74">
        <f>I143</f>
        <v>209947.78</v>
      </c>
      <c r="J142" s="74">
        <f>J143</f>
        <v>339700</v>
      </c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</row>
    <row r="143" spans="1:89" s="12" customFormat="1" ht="69" customHeight="1">
      <c r="A143" s="189" t="s">
        <v>162</v>
      </c>
      <c r="B143" s="189"/>
      <c r="C143" s="98">
        <v>202</v>
      </c>
      <c r="D143" s="102" t="s">
        <v>46</v>
      </c>
      <c r="E143" s="102" t="s">
        <v>64</v>
      </c>
      <c r="F143" s="64" t="s">
        <v>275</v>
      </c>
      <c r="G143" s="75">
        <v>301100</v>
      </c>
      <c r="H143" s="77">
        <v>339700</v>
      </c>
      <c r="I143" s="75">
        <v>209947.78</v>
      </c>
      <c r="J143" s="75">
        <f>H143</f>
        <v>339700</v>
      </c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</row>
    <row r="144" spans="1:89" s="13" customFormat="1" ht="62.25" customHeight="1">
      <c r="A144" s="147" t="s">
        <v>88</v>
      </c>
      <c r="B144" s="148"/>
      <c r="C144" s="90">
        <v>202</v>
      </c>
      <c r="D144" s="91" t="s">
        <v>46</v>
      </c>
      <c r="E144" s="91" t="s">
        <v>65</v>
      </c>
      <c r="F144" s="122" t="s">
        <v>274</v>
      </c>
      <c r="G144" s="74">
        <f>G145+G148+G149+G150</f>
        <v>13700</v>
      </c>
      <c r="H144" s="74">
        <f>H145+H148+H149+H150</f>
        <v>422700</v>
      </c>
      <c r="I144" s="74">
        <f>I145+I148+I149+I150</f>
        <v>14700</v>
      </c>
      <c r="J144" s="74">
        <f>J145+J148+J149+J150</f>
        <v>422700</v>
      </c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</row>
    <row r="145" spans="1:89" s="3" customFormat="1" ht="64.5" customHeight="1" hidden="1">
      <c r="A145" s="147" t="s">
        <v>163</v>
      </c>
      <c r="B145" s="148"/>
      <c r="C145" s="90">
        <v>202</v>
      </c>
      <c r="D145" s="91" t="s">
        <v>46</v>
      </c>
      <c r="E145" s="91" t="s">
        <v>65</v>
      </c>
      <c r="F145" s="64" t="s">
        <v>218</v>
      </c>
      <c r="G145" s="63">
        <f>SUM(G146:G147)</f>
        <v>13700</v>
      </c>
      <c r="H145" s="63">
        <f>SUM(H146:H147)</f>
        <v>14700</v>
      </c>
      <c r="I145" s="63">
        <f>SUM(I146:I147)</f>
        <v>14700</v>
      </c>
      <c r="J145" s="63">
        <f>SUM(J146:J147)</f>
        <v>14700</v>
      </c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</row>
    <row r="146" spans="1:89" s="1" customFormat="1" ht="135" customHeight="1" hidden="1">
      <c r="A146" s="184" t="s">
        <v>137</v>
      </c>
      <c r="B146" s="184"/>
      <c r="C146" s="90">
        <v>202</v>
      </c>
      <c r="D146" s="91" t="s">
        <v>46</v>
      </c>
      <c r="E146" s="91" t="s">
        <v>65</v>
      </c>
      <c r="F146" s="65" t="s">
        <v>217</v>
      </c>
      <c r="G146" s="58"/>
      <c r="H146" s="57"/>
      <c r="I146" s="58"/>
      <c r="J146" s="58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</row>
    <row r="147" spans="1:89" s="3" customFormat="1" ht="74.25" customHeight="1">
      <c r="A147" s="184" t="s">
        <v>189</v>
      </c>
      <c r="B147" s="184"/>
      <c r="C147" s="90">
        <v>202</v>
      </c>
      <c r="D147" s="91" t="s">
        <v>46</v>
      </c>
      <c r="E147" s="91" t="s">
        <v>65</v>
      </c>
      <c r="F147" s="64" t="s">
        <v>273</v>
      </c>
      <c r="G147" s="58">
        <v>13700</v>
      </c>
      <c r="H147" s="57">
        <v>14700</v>
      </c>
      <c r="I147" s="58">
        <v>14700</v>
      </c>
      <c r="J147" s="58">
        <v>14700</v>
      </c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</row>
    <row r="148" spans="1:89" s="3" customFormat="1" ht="94.5" customHeight="1">
      <c r="A148" s="141" t="s">
        <v>231</v>
      </c>
      <c r="B148" s="154"/>
      <c r="C148" s="90"/>
      <c r="D148" s="91"/>
      <c r="E148" s="91"/>
      <c r="F148" s="64" t="s">
        <v>273</v>
      </c>
      <c r="G148" s="58">
        <v>0</v>
      </c>
      <c r="H148" s="57">
        <v>408000</v>
      </c>
      <c r="I148" s="58">
        <v>0</v>
      </c>
      <c r="J148" s="58">
        <f>H148</f>
        <v>408000</v>
      </c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</row>
    <row r="149" spans="1:89" s="3" customFormat="1" ht="111" customHeight="1" hidden="1">
      <c r="A149" s="141" t="s">
        <v>294</v>
      </c>
      <c r="B149" s="154"/>
      <c r="C149" s="90"/>
      <c r="D149" s="91"/>
      <c r="E149" s="91"/>
      <c r="F149" s="64" t="s">
        <v>273</v>
      </c>
      <c r="G149" s="58">
        <v>0</v>
      </c>
      <c r="H149" s="57">
        <v>0</v>
      </c>
      <c r="I149" s="58">
        <v>0</v>
      </c>
      <c r="J149" s="58">
        <v>0</v>
      </c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</row>
    <row r="150" spans="1:89" s="3" customFormat="1" ht="111" customHeight="1" hidden="1">
      <c r="A150" s="141" t="s">
        <v>349</v>
      </c>
      <c r="B150" s="143"/>
      <c r="C150" s="90"/>
      <c r="D150" s="91"/>
      <c r="E150" s="91"/>
      <c r="F150" s="64" t="s">
        <v>273</v>
      </c>
      <c r="G150" s="58">
        <v>0</v>
      </c>
      <c r="H150" s="57">
        <v>0</v>
      </c>
      <c r="I150" s="58">
        <v>0</v>
      </c>
      <c r="J150" s="58">
        <v>0</v>
      </c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</row>
    <row r="151" spans="1:89" s="6" customFormat="1" ht="35.25" customHeight="1">
      <c r="A151" s="161" t="s">
        <v>92</v>
      </c>
      <c r="B151" s="161"/>
      <c r="C151" s="108">
        <v>202</v>
      </c>
      <c r="D151" s="109" t="s">
        <v>45</v>
      </c>
      <c r="E151" s="109" t="s">
        <v>54</v>
      </c>
      <c r="F151" s="110" t="s">
        <v>272</v>
      </c>
      <c r="G151" s="111">
        <f>G165+G152</f>
        <v>47211848.21</v>
      </c>
      <c r="H151" s="111">
        <f>H165+H152</f>
        <v>35961900</v>
      </c>
      <c r="I151" s="111">
        <f>I165+I152</f>
        <v>20517463.79</v>
      </c>
      <c r="J151" s="111">
        <f>J165+J152</f>
        <v>35843873.9</v>
      </c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</row>
    <row r="152" spans="1:89" s="6" customFormat="1" ht="104.25" customHeight="1">
      <c r="A152" s="191" t="s">
        <v>220</v>
      </c>
      <c r="B152" s="192"/>
      <c r="C152" s="108"/>
      <c r="D152" s="109"/>
      <c r="E152" s="109"/>
      <c r="F152" s="128" t="s">
        <v>271</v>
      </c>
      <c r="G152" s="111">
        <f>G153</f>
        <v>1548631.21</v>
      </c>
      <c r="H152" s="111">
        <f>H153</f>
        <v>1070400</v>
      </c>
      <c r="I152" s="111">
        <f>I153</f>
        <v>490000</v>
      </c>
      <c r="J152" s="111">
        <f>J153</f>
        <v>989400</v>
      </c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</row>
    <row r="153" spans="1:89" s="6" customFormat="1" ht="88.5" customHeight="1">
      <c r="A153" s="195" t="s">
        <v>221</v>
      </c>
      <c r="B153" s="196"/>
      <c r="C153" s="79"/>
      <c r="D153" s="80"/>
      <c r="E153" s="80"/>
      <c r="F153" s="64" t="s">
        <v>270</v>
      </c>
      <c r="G153" s="77">
        <f>G154+G157+G162</f>
        <v>1548631.21</v>
      </c>
      <c r="H153" s="77">
        <f>H154+H157+H162</f>
        <v>1070400</v>
      </c>
      <c r="I153" s="77">
        <f>I154+I157+I162</f>
        <v>490000</v>
      </c>
      <c r="J153" s="77">
        <f>J154+J157+J162</f>
        <v>989400</v>
      </c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</row>
    <row r="154" spans="1:89" s="6" customFormat="1" ht="91.5" customHeight="1">
      <c r="A154" s="160" t="s">
        <v>319</v>
      </c>
      <c r="B154" s="150"/>
      <c r="C154" s="90"/>
      <c r="D154" s="91"/>
      <c r="E154" s="91"/>
      <c r="F154" s="65" t="s">
        <v>270</v>
      </c>
      <c r="G154" s="73">
        <f>G155+G156</f>
        <v>336432.2</v>
      </c>
      <c r="H154" s="73">
        <f>H155+H156</f>
        <v>363000</v>
      </c>
      <c r="I154" s="73">
        <f>I155+I156</f>
        <v>66400</v>
      </c>
      <c r="J154" s="73">
        <f>J155+J156</f>
        <v>363000</v>
      </c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</row>
    <row r="155" spans="1:89" s="6" customFormat="1" ht="55.5" customHeight="1">
      <c r="A155" s="193" t="s">
        <v>320</v>
      </c>
      <c r="B155" s="158"/>
      <c r="C155" s="98"/>
      <c r="D155" s="102"/>
      <c r="E155" s="102"/>
      <c r="F155" s="64" t="s">
        <v>270</v>
      </c>
      <c r="G155" s="77">
        <v>23132.2</v>
      </c>
      <c r="H155" s="77">
        <v>50700</v>
      </c>
      <c r="I155" s="77">
        <v>0</v>
      </c>
      <c r="J155" s="77">
        <f>H155</f>
        <v>50700</v>
      </c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</row>
    <row r="156" spans="1:89" s="6" customFormat="1" ht="39" customHeight="1">
      <c r="A156" s="137" t="s">
        <v>326</v>
      </c>
      <c r="B156" s="149"/>
      <c r="C156" s="98"/>
      <c r="D156" s="102"/>
      <c r="E156" s="102"/>
      <c r="F156" s="64" t="s">
        <v>270</v>
      </c>
      <c r="G156" s="130">
        <v>313300</v>
      </c>
      <c r="H156" s="75">
        <v>312300</v>
      </c>
      <c r="I156" s="130">
        <v>66400</v>
      </c>
      <c r="J156" s="130">
        <f>H156</f>
        <v>312300</v>
      </c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</row>
    <row r="157" spans="1:89" s="6" customFormat="1" ht="78" customHeight="1">
      <c r="A157" s="197" t="s">
        <v>321</v>
      </c>
      <c r="B157" s="212"/>
      <c r="C157" s="90"/>
      <c r="D157" s="91"/>
      <c r="E157" s="91"/>
      <c r="F157" s="65" t="s">
        <v>270</v>
      </c>
      <c r="G157" s="63">
        <f>G158</f>
        <v>58500.01</v>
      </c>
      <c r="H157" s="63">
        <f>H158</f>
        <v>99000</v>
      </c>
      <c r="I157" s="63">
        <f>I158</f>
        <v>18000</v>
      </c>
      <c r="J157" s="63">
        <f>J158</f>
        <v>18000</v>
      </c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</row>
    <row r="158" spans="1:89" s="6" customFormat="1" ht="58.5" customHeight="1">
      <c r="A158" s="157" t="s">
        <v>322</v>
      </c>
      <c r="B158" s="158"/>
      <c r="C158" s="98"/>
      <c r="D158" s="102"/>
      <c r="E158" s="102"/>
      <c r="F158" s="64" t="s">
        <v>270</v>
      </c>
      <c r="G158" s="77">
        <v>58500.01</v>
      </c>
      <c r="H158" s="77">
        <v>99000</v>
      </c>
      <c r="I158" s="77">
        <v>18000</v>
      </c>
      <c r="J158" s="77">
        <v>18000</v>
      </c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</row>
    <row r="159" spans="1:89" s="6" customFormat="1" ht="119.25" customHeight="1" hidden="1">
      <c r="A159" s="146" t="s">
        <v>266</v>
      </c>
      <c r="B159" s="154"/>
      <c r="C159" s="90"/>
      <c r="D159" s="91"/>
      <c r="E159" s="91"/>
      <c r="F159" s="64" t="s">
        <v>219</v>
      </c>
      <c r="G159" s="57"/>
      <c r="H159" s="57"/>
      <c r="I159" s="57"/>
      <c r="J159" s="57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</row>
    <row r="160" spans="1:89" s="6" customFormat="1" ht="99.75" customHeight="1" hidden="1">
      <c r="A160" s="146" t="s">
        <v>267</v>
      </c>
      <c r="B160" s="143"/>
      <c r="C160" s="90"/>
      <c r="D160" s="91"/>
      <c r="E160" s="91"/>
      <c r="F160" s="64" t="s">
        <v>219</v>
      </c>
      <c r="G160" s="57"/>
      <c r="H160" s="57"/>
      <c r="I160" s="57"/>
      <c r="J160" s="57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</row>
    <row r="161" spans="1:89" s="6" customFormat="1" ht="163.5" customHeight="1" hidden="1">
      <c r="A161" s="146" t="s">
        <v>301</v>
      </c>
      <c r="B161" s="143"/>
      <c r="C161" s="90"/>
      <c r="D161" s="91"/>
      <c r="E161" s="91"/>
      <c r="F161" s="64" t="s">
        <v>270</v>
      </c>
      <c r="G161" s="57"/>
      <c r="H161" s="57">
        <v>0</v>
      </c>
      <c r="I161" s="57"/>
      <c r="J161" s="57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</row>
    <row r="162" spans="1:89" s="6" customFormat="1" ht="76.5" customHeight="1">
      <c r="A162" s="147" t="s">
        <v>315</v>
      </c>
      <c r="B162" s="150"/>
      <c r="C162" s="90"/>
      <c r="D162" s="91"/>
      <c r="E162" s="91"/>
      <c r="F162" s="92" t="s">
        <v>316</v>
      </c>
      <c r="G162" s="74">
        <f>G163+G164</f>
        <v>1153699</v>
      </c>
      <c r="H162" s="74">
        <f>H163+H164</f>
        <v>608400</v>
      </c>
      <c r="I162" s="74">
        <f>I163+I164</f>
        <v>405600</v>
      </c>
      <c r="J162" s="74">
        <f>J163+J164</f>
        <v>608400</v>
      </c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</row>
    <row r="163" spans="1:89" s="6" customFormat="1" ht="92.25" customHeight="1">
      <c r="A163" s="157" t="s">
        <v>317</v>
      </c>
      <c r="B163" s="159"/>
      <c r="C163" s="98"/>
      <c r="D163" s="102"/>
      <c r="E163" s="102"/>
      <c r="F163" s="64" t="s">
        <v>270</v>
      </c>
      <c r="G163" s="77">
        <v>664000</v>
      </c>
      <c r="H163" s="77">
        <v>608400</v>
      </c>
      <c r="I163" s="77">
        <v>405600</v>
      </c>
      <c r="J163" s="77">
        <f>H163</f>
        <v>608400</v>
      </c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</row>
    <row r="164" spans="1:89" s="6" customFormat="1" ht="45.75" customHeight="1">
      <c r="A164" s="157" t="s">
        <v>318</v>
      </c>
      <c r="B164" s="159"/>
      <c r="C164" s="98"/>
      <c r="D164" s="102"/>
      <c r="E164" s="102"/>
      <c r="F164" s="64" t="s">
        <v>270</v>
      </c>
      <c r="G164" s="77">
        <v>489699</v>
      </c>
      <c r="H164" s="77">
        <v>0</v>
      </c>
      <c r="I164" s="77">
        <v>0</v>
      </c>
      <c r="J164" s="77">
        <v>0</v>
      </c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</row>
    <row r="165" spans="1:89" s="11" customFormat="1" ht="48" customHeight="1">
      <c r="A165" s="155" t="s">
        <v>89</v>
      </c>
      <c r="B165" s="156"/>
      <c r="C165" s="108">
        <v>202</v>
      </c>
      <c r="D165" s="109" t="s">
        <v>45</v>
      </c>
      <c r="E165" s="109" t="s">
        <v>63</v>
      </c>
      <c r="F165" s="128" t="s">
        <v>269</v>
      </c>
      <c r="G165" s="111">
        <f>G166</f>
        <v>45663217</v>
      </c>
      <c r="H165" s="111">
        <f>H166</f>
        <v>34891500</v>
      </c>
      <c r="I165" s="111">
        <f>I166</f>
        <v>20027463.79</v>
      </c>
      <c r="J165" s="111">
        <f>J166</f>
        <v>34854473.9</v>
      </c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</row>
    <row r="166" spans="1:89" s="1" customFormat="1" ht="57.75" customHeight="1">
      <c r="A166" s="147" t="s">
        <v>164</v>
      </c>
      <c r="B166" s="148"/>
      <c r="C166" s="90">
        <v>202</v>
      </c>
      <c r="D166" s="91" t="s">
        <v>45</v>
      </c>
      <c r="E166" s="91" t="s">
        <v>63</v>
      </c>
      <c r="F166" s="92" t="s">
        <v>268</v>
      </c>
      <c r="G166" s="74">
        <f>G168+G169+G177+G182+G185+G191+G196+G199+G202</f>
        <v>45663217</v>
      </c>
      <c r="H166" s="74">
        <f>H168+H169+H177+H182+H185+H191+H196+H199+H202+300000</f>
        <v>34891500</v>
      </c>
      <c r="I166" s="74">
        <f>I168+I169+I177+I182+I185+I191+I196+I199+I202+300000</f>
        <v>20027463.79</v>
      </c>
      <c r="J166" s="74">
        <f>J168+J169+J177+J182+J185+J191+J196+J199+J202+300000</f>
        <v>34854473.9</v>
      </c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</row>
    <row r="167" spans="1:89" s="1" customFormat="1" ht="84" customHeight="1">
      <c r="A167" s="141" t="s">
        <v>369</v>
      </c>
      <c r="B167" s="143"/>
      <c r="C167" s="90"/>
      <c r="D167" s="91"/>
      <c r="E167" s="91"/>
      <c r="F167" s="101" t="s">
        <v>222</v>
      </c>
      <c r="G167" s="75">
        <v>300000</v>
      </c>
      <c r="H167" s="77">
        <v>300000</v>
      </c>
      <c r="I167" s="75">
        <v>300000</v>
      </c>
      <c r="J167" s="75">
        <v>300000</v>
      </c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</row>
    <row r="168" spans="1:89" s="1" customFormat="1" ht="44.25" customHeight="1">
      <c r="A168" s="141" t="s">
        <v>347</v>
      </c>
      <c r="B168" s="142"/>
      <c r="C168" s="90"/>
      <c r="D168" s="91"/>
      <c r="E168" s="91"/>
      <c r="F168" s="101" t="s">
        <v>268</v>
      </c>
      <c r="G168" s="75">
        <v>7981100</v>
      </c>
      <c r="H168" s="77">
        <v>7853300</v>
      </c>
      <c r="I168" s="75">
        <v>5465156</v>
      </c>
      <c r="J168" s="75">
        <f>H168</f>
        <v>7853300</v>
      </c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</row>
    <row r="169" spans="1:89" s="1" customFormat="1" ht="72" customHeight="1">
      <c r="A169" s="147" t="s">
        <v>323</v>
      </c>
      <c r="B169" s="150"/>
      <c r="C169" s="90"/>
      <c r="D169" s="91"/>
      <c r="E169" s="91"/>
      <c r="F169" s="92" t="s">
        <v>268</v>
      </c>
      <c r="G169" s="74">
        <f>G170</f>
        <v>4866562</v>
      </c>
      <c r="H169" s="74">
        <f>H170</f>
        <v>4849200</v>
      </c>
      <c r="I169" s="74">
        <f>I170</f>
        <v>3995045.26</v>
      </c>
      <c r="J169" s="74">
        <f>J170</f>
        <v>4848373.9</v>
      </c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</row>
    <row r="170" spans="1:89" s="1" customFormat="1" ht="70.5" customHeight="1">
      <c r="A170" s="173" t="s">
        <v>324</v>
      </c>
      <c r="B170" s="174"/>
      <c r="C170" s="98">
        <v>202</v>
      </c>
      <c r="D170" s="102" t="s">
        <v>45</v>
      </c>
      <c r="E170" s="102" t="s">
        <v>63</v>
      </c>
      <c r="F170" s="95" t="s">
        <v>268</v>
      </c>
      <c r="G170" s="73">
        <f>G171+G172+G176</f>
        <v>4866562</v>
      </c>
      <c r="H170" s="73">
        <f>H171+H172+H176</f>
        <v>4849200</v>
      </c>
      <c r="I170" s="73">
        <f>I171+I172+I176</f>
        <v>3995045.26</v>
      </c>
      <c r="J170" s="73">
        <f>J171+J172+J176</f>
        <v>4848373.9</v>
      </c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</row>
    <row r="171" spans="1:89" s="1" customFormat="1" ht="34.5" customHeight="1">
      <c r="A171" s="139" t="s">
        <v>302</v>
      </c>
      <c r="B171" s="151"/>
      <c r="C171" s="90"/>
      <c r="D171" s="91"/>
      <c r="E171" s="91"/>
      <c r="F171" s="61" t="s">
        <v>268</v>
      </c>
      <c r="G171" s="75">
        <v>265800</v>
      </c>
      <c r="H171" s="77">
        <v>285200</v>
      </c>
      <c r="I171" s="75">
        <v>226427.36</v>
      </c>
      <c r="J171" s="75">
        <f>H171</f>
        <v>285200</v>
      </c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</row>
    <row r="172" spans="1:89" s="1" customFormat="1" ht="57" customHeight="1">
      <c r="A172" s="144" t="s">
        <v>304</v>
      </c>
      <c r="B172" s="145"/>
      <c r="C172" s="90"/>
      <c r="D172" s="91"/>
      <c r="E172" s="91"/>
      <c r="F172" s="92" t="s">
        <v>268</v>
      </c>
      <c r="G172" s="73">
        <v>3848300</v>
      </c>
      <c r="H172" s="73">
        <v>4093300</v>
      </c>
      <c r="I172" s="73">
        <v>3298744</v>
      </c>
      <c r="J172" s="73">
        <f>H172</f>
        <v>4093300</v>
      </c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</row>
    <row r="173" spans="1:89" s="1" customFormat="1" ht="162" customHeight="1" hidden="1">
      <c r="A173" s="141" t="s">
        <v>303</v>
      </c>
      <c r="B173" s="143"/>
      <c r="C173" s="90"/>
      <c r="D173" s="91"/>
      <c r="E173" s="91"/>
      <c r="F173" s="92" t="s">
        <v>268</v>
      </c>
      <c r="G173" s="131">
        <v>0</v>
      </c>
      <c r="H173" s="73">
        <v>0</v>
      </c>
      <c r="I173" s="131">
        <v>0</v>
      </c>
      <c r="J173" s="131">
        <v>0</v>
      </c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</row>
    <row r="174" spans="1:89" s="1" customFormat="1" ht="42.75" customHeight="1" hidden="1">
      <c r="A174" s="139" t="s">
        <v>379</v>
      </c>
      <c r="B174" s="151"/>
      <c r="C174" s="90"/>
      <c r="D174" s="91"/>
      <c r="E174" s="91"/>
      <c r="F174" s="101" t="s">
        <v>268</v>
      </c>
      <c r="G174" s="77">
        <v>0</v>
      </c>
      <c r="H174" s="77">
        <v>0</v>
      </c>
      <c r="I174" s="77">
        <v>0</v>
      </c>
      <c r="J174" s="77">
        <v>0</v>
      </c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</row>
    <row r="175" spans="1:89" s="1" customFormat="1" ht="45.75" customHeight="1" hidden="1">
      <c r="A175" s="139" t="s">
        <v>380</v>
      </c>
      <c r="B175" s="151"/>
      <c r="C175" s="90"/>
      <c r="D175" s="91"/>
      <c r="E175" s="91"/>
      <c r="F175" s="101" t="s">
        <v>268</v>
      </c>
      <c r="G175" s="77">
        <v>0</v>
      </c>
      <c r="H175" s="77">
        <v>0</v>
      </c>
      <c r="I175" s="77">
        <v>0</v>
      </c>
      <c r="J175" s="77">
        <v>0</v>
      </c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</row>
    <row r="176" spans="1:89" s="1" customFormat="1" ht="33.75" customHeight="1">
      <c r="A176" s="139" t="s">
        <v>358</v>
      </c>
      <c r="B176" s="140"/>
      <c r="C176" s="90"/>
      <c r="D176" s="91"/>
      <c r="E176" s="91"/>
      <c r="F176" s="101" t="s">
        <v>268</v>
      </c>
      <c r="G176" s="77">
        <v>752462</v>
      </c>
      <c r="H176" s="77">
        <v>470700</v>
      </c>
      <c r="I176" s="77">
        <v>469873.9</v>
      </c>
      <c r="J176" s="77">
        <v>469873.9</v>
      </c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</row>
    <row r="177" spans="1:89" s="1" customFormat="1" ht="69" customHeight="1">
      <c r="A177" s="147" t="s">
        <v>325</v>
      </c>
      <c r="B177" s="148"/>
      <c r="C177" s="90"/>
      <c r="D177" s="91"/>
      <c r="E177" s="91"/>
      <c r="F177" s="92" t="s">
        <v>268</v>
      </c>
      <c r="G177" s="78">
        <f>SUM(G179:G181)</f>
        <v>1787980</v>
      </c>
      <c r="H177" s="78">
        <f>SUM(H179:H181)</f>
        <v>2028500</v>
      </c>
      <c r="I177" s="78">
        <f>SUM(I179:I181)</f>
        <v>1092621.52</v>
      </c>
      <c r="J177" s="78">
        <f>SUM(J179:J181)</f>
        <v>2028500</v>
      </c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</row>
    <row r="178" spans="1:89" s="1" customFormat="1" ht="130.5" customHeight="1" hidden="1">
      <c r="A178" s="141" t="s">
        <v>256</v>
      </c>
      <c r="B178" s="143"/>
      <c r="C178" s="90"/>
      <c r="D178" s="91"/>
      <c r="E178" s="91"/>
      <c r="F178" s="101" t="s">
        <v>222</v>
      </c>
      <c r="G178" s="66"/>
      <c r="H178" s="58"/>
      <c r="I178" s="66"/>
      <c r="J178" s="66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</row>
    <row r="179" spans="1:89" s="1" customFormat="1" ht="81.75" customHeight="1">
      <c r="A179" s="137" t="s">
        <v>337</v>
      </c>
      <c r="B179" s="151"/>
      <c r="C179" s="98"/>
      <c r="D179" s="102"/>
      <c r="E179" s="102"/>
      <c r="F179" s="61" t="s">
        <v>268</v>
      </c>
      <c r="G179" s="75">
        <v>1689980</v>
      </c>
      <c r="H179" s="75">
        <v>1889400</v>
      </c>
      <c r="I179" s="75">
        <v>1025621.52</v>
      </c>
      <c r="J179" s="75">
        <f>H179</f>
        <v>1889400</v>
      </c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</row>
    <row r="180" spans="1:89" s="1" customFormat="1" ht="70.5" customHeight="1">
      <c r="A180" s="137" t="s">
        <v>309</v>
      </c>
      <c r="B180" s="149"/>
      <c r="C180" s="98"/>
      <c r="D180" s="102"/>
      <c r="E180" s="102"/>
      <c r="F180" s="61" t="s">
        <v>268</v>
      </c>
      <c r="G180" s="75">
        <v>90000</v>
      </c>
      <c r="H180" s="75">
        <v>129100</v>
      </c>
      <c r="I180" s="75">
        <v>60000</v>
      </c>
      <c r="J180" s="75">
        <f>H180</f>
        <v>129100</v>
      </c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</row>
    <row r="181" spans="1:89" s="1" customFormat="1" ht="53.25" customHeight="1">
      <c r="A181" s="137" t="s">
        <v>346</v>
      </c>
      <c r="B181" s="149"/>
      <c r="C181" s="98"/>
      <c r="D181" s="102"/>
      <c r="E181" s="102"/>
      <c r="F181" s="61" t="s">
        <v>268</v>
      </c>
      <c r="G181" s="75">
        <v>8000</v>
      </c>
      <c r="H181" s="75">
        <v>10000</v>
      </c>
      <c r="I181" s="75">
        <v>7000</v>
      </c>
      <c r="J181" s="75">
        <f>H181</f>
        <v>10000</v>
      </c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</row>
    <row r="182" spans="1:89" s="2" customFormat="1" ht="75" customHeight="1">
      <c r="A182" s="147" t="s">
        <v>327</v>
      </c>
      <c r="B182" s="148"/>
      <c r="C182" s="90"/>
      <c r="D182" s="91"/>
      <c r="E182" s="91"/>
      <c r="F182" s="92" t="s">
        <v>268</v>
      </c>
      <c r="G182" s="74">
        <f>G183+G184</f>
        <v>11389700</v>
      </c>
      <c r="H182" s="74">
        <f>H183+H184</f>
        <v>1558300</v>
      </c>
      <c r="I182" s="74">
        <f>I183+I184</f>
        <v>792400</v>
      </c>
      <c r="J182" s="74">
        <f>J183+J184</f>
        <v>1558300</v>
      </c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</row>
    <row r="183" spans="1:89" s="2" customFormat="1" ht="87.75" customHeight="1">
      <c r="A183" s="137" t="s">
        <v>305</v>
      </c>
      <c r="B183" s="138"/>
      <c r="C183" s="98"/>
      <c r="D183" s="102"/>
      <c r="E183" s="102"/>
      <c r="F183" s="61" t="s">
        <v>268</v>
      </c>
      <c r="G183" s="75">
        <v>1429700</v>
      </c>
      <c r="H183" s="77">
        <v>1558300</v>
      </c>
      <c r="I183" s="75">
        <v>792400</v>
      </c>
      <c r="J183" s="75">
        <f>H183</f>
        <v>1558300</v>
      </c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</row>
    <row r="184" spans="1:89" s="2" customFormat="1" ht="60" customHeight="1">
      <c r="A184" s="137" t="s">
        <v>353</v>
      </c>
      <c r="B184" s="138"/>
      <c r="C184" s="98"/>
      <c r="D184" s="102"/>
      <c r="E184" s="102"/>
      <c r="F184" s="61" t="s">
        <v>268</v>
      </c>
      <c r="G184" s="75">
        <v>9960000</v>
      </c>
      <c r="H184" s="77">
        <v>0</v>
      </c>
      <c r="I184" s="75">
        <v>0</v>
      </c>
      <c r="J184" s="75">
        <v>0</v>
      </c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</row>
    <row r="185" spans="1:89" s="2" customFormat="1" ht="93" customHeight="1">
      <c r="A185" s="147" t="s">
        <v>328</v>
      </c>
      <c r="B185" s="148"/>
      <c r="C185" s="90"/>
      <c r="D185" s="91"/>
      <c r="E185" s="91"/>
      <c r="F185" s="92" t="s">
        <v>268</v>
      </c>
      <c r="G185" s="74">
        <f>G186+G187+G188+G190</f>
        <v>14421264.93</v>
      </c>
      <c r="H185" s="74">
        <f>H186+H187+H188+H190</f>
        <v>15434900</v>
      </c>
      <c r="I185" s="74">
        <f>SUM(I186:I190)</f>
        <v>7686403.42</v>
      </c>
      <c r="J185" s="74">
        <f>SUM(J186:J190)</f>
        <v>15434900</v>
      </c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</row>
    <row r="186" spans="1:89" s="2" customFormat="1" ht="91.5" customHeight="1">
      <c r="A186" s="137" t="s">
        <v>306</v>
      </c>
      <c r="B186" s="149"/>
      <c r="C186" s="90"/>
      <c r="D186" s="91"/>
      <c r="E186" s="91"/>
      <c r="F186" s="61" t="s">
        <v>268</v>
      </c>
      <c r="G186" s="77">
        <v>7841800</v>
      </c>
      <c r="H186" s="77">
        <v>4757200</v>
      </c>
      <c r="I186" s="77">
        <v>2992799.3</v>
      </c>
      <c r="J186" s="77">
        <f>H186</f>
        <v>4757200</v>
      </c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</row>
    <row r="187" spans="1:89" s="2" customFormat="1" ht="29.25" customHeight="1">
      <c r="A187" s="137" t="s">
        <v>307</v>
      </c>
      <c r="B187" s="149"/>
      <c r="C187" s="90"/>
      <c r="D187" s="91"/>
      <c r="E187" s="91"/>
      <c r="F187" s="61" t="s">
        <v>268</v>
      </c>
      <c r="G187" s="75">
        <v>5693380.15</v>
      </c>
      <c r="H187" s="123">
        <v>7457700</v>
      </c>
      <c r="I187" s="75">
        <v>4158739.34</v>
      </c>
      <c r="J187" s="75">
        <f>H187</f>
        <v>7457700</v>
      </c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</row>
    <row r="188" spans="1:89" s="2" customFormat="1" ht="29.25" customHeight="1">
      <c r="A188" s="137" t="s">
        <v>308</v>
      </c>
      <c r="B188" s="149"/>
      <c r="C188" s="90"/>
      <c r="D188" s="91"/>
      <c r="E188" s="91"/>
      <c r="F188" s="61" t="s">
        <v>268</v>
      </c>
      <c r="G188" s="75">
        <v>886084.78</v>
      </c>
      <c r="H188" s="77">
        <v>1020000</v>
      </c>
      <c r="I188" s="75">
        <v>534864.78</v>
      </c>
      <c r="J188" s="75">
        <f>H188</f>
        <v>1020000</v>
      </c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4"/>
      <c r="BX188" s="134"/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  <c r="CJ188" s="134"/>
      <c r="CK188" s="134"/>
    </row>
    <row r="189" spans="1:89" s="2" customFormat="1" ht="29.25" customHeight="1">
      <c r="A189" s="137" t="s">
        <v>378</v>
      </c>
      <c r="B189" s="149"/>
      <c r="C189" s="90"/>
      <c r="D189" s="91"/>
      <c r="E189" s="91"/>
      <c r="F189" s="61" t="s">
        <v>268</v>
      </c>
      <c r="G189" s="75">
        <v>0</v>
      </c>
      <c r="H189" s="77">
        <v>0</v>
      </c>
      <c r="I189" s="75">
        <v>0</v>
      </c>
      <c r="J189" s="75">
        <v>0</v>
      </c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  <c r="BP189" s="134"/>
      <c r="BQ189" s="134"/>
      <c r="BR189" s="134"/>
      <c r="BS189" s="134"/>
      <c r="BT189" s="134"/>
      <c r="BU189" s="134"/>
      <c r="BV189" s="134"/>
      <c r="BW189" s="134"/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</row>
    <row r="190" spans="1:89" s="2" customFormat="1" ht="78.75" customHeight="1">
      <c r="A190" s="137" t="s">
        <v>354</v>
      </c>
      <c r="B190" s="149"/>
      <c r="C190" s="90"/>
      <c r="D190" s="91"/>
      <c r="E190" s="91"/>
      <c r="F190" s="61" t="s">
        <v>268</v>
      </c>
      <c r="G190" s="75">
        <v>0</v>
      </c>
      <c r="H190" s="77">
        <v>2200000</v>
      </c>
      <c r="I190" s="75">
        <v>0</v>
      </c>
      <c r="J190" s="75">
        <v>2200000</v>
      </c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  <c r="BP190" s="134"/>
      <c r="BQ190" s="134"/>
      <c r="BR190" s="134"/>
      <c r="BS190" s="134"/>
      <c r="BT190" s="134"/>
      <c r="BU190" s="134"/>
      <c r="BV190" s="134"/>
      <c r="BW190" s="134"/>
      <c r="BX190" s="134"/>
      <c r="BY190" s="134"/>
      <c r="BZ190" s="134"/>
      <c r="CA190" s="134"/>
      <c r="CB190" s="134"/>
      <c r="CC190" s="134"/>
      <c r="CD190" s="134"/>
      <c r="CE190" s="134"/>
      <c r="CF190" s="134"/>
      <c r="CG190" s="134"/>
      <c r="CH190" s="134"/>
      <c r="CI190" s="134"/>
      <c r="CJ190" s="134"/>
      <c r="CK190" s="134"/>
    </row>
    <row r="191" spans="1:89" s="2" customFormat="1" ht="107.25" customHeight="1">
      <c r="A191" s="147" t="s">
        <v>330</v>
      </c>
      <c r="B191" s="212"/>
      <c r="C191" s="90"/>
      <c r="D191" s="91"/>
      <c r="E191" s="91"/>
      <c r="F191" s="92" t="s">
        <v>268</v>
      </c>
      <c r="G191" s="74">
        <f>G192+G193+G194</f>
        <v>4465188.9</v>
      </c>
      <c r="H191" s="74">
        <f>H192+H193+H194</f>
        <v>0</v>
      </c>
      <c r="I191" s="74">
        <f>I192+I193+I194</f>
        <v>0</v>
      </c>
      <c r="J191" s="74">
        <f>J192+J193+J194</f>
        <v>0</v>
      </c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</row>
    <row r="192" spans="1:89" s="2" customFormat="1" ht="65.25" customHeight="1">
      <c r="A192" s="137" t="s">
        <v>355</v>
      </c>
      <c r="B192" s="149"/>
      <c r="C192" s="98"/>
      <c r="D192" s="102"/>
      <c r="E192" s="102"/>
      <c r="F192" s="61" t="s">
        <v>268</v>
      </c>
      <c r="G192" s="75">
        <v>1488396.3</v>
      </c>
      <c r="H192" s="77">
        <v>0</v>
      </c>
      <c r="I192" s="77">
        <v>0</v>
      </c>
      <c r="J192" s="77">
        <v>0</v>
      </c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</row>
    <row r="193" spans="1:89" s="2" customFormat="1" ht="78" customHeight="1">
      <c r="A193" s="137" t="s">
        <v>356</v>
      </c>
      <c r="B193" s="149"/>
      <c r="C193" s="98"/>
      <c r="D193" s="102"/>
      <c r="E193" s="102"/>
      <c r="F193" s="61" t="s">
        <v>268</v>
      </c>
      <c r="G193" s="75">
        <v>1488396.3</v>
      </c>
      <c r="H193" s="77">
        <v>0</v>
      </c>
      <c r="I193" s="77">
        <v>0</v>
      </c>
      <c r="J193" s="77">
        <v>0</v>
      </c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4"/>
      <c r="BX193" s="134"/>
      <c r="BY193" s="134"/>
      <c r="BZ193" s="134"/>
      <c r="CA193" s="134"/>
      <c r="CB193" s="134"/>
      <c r="CC193" s="134"/>
      <c r="CD193" s="134"/>
      <c r="CE193" s="134"/>
      <c r="CF193" s="134"/>
      <c r="CG193" s="134"/>
      <c r="CH193" s="134"/>
      <c r="CI193" s="134"/>
      <c r="CJ193" s="134"/>
      <c r="CK193" s="134"/>
    </row>
    <row r="194" spans="1:89" s="2" customFormat="1" ht="78" customHeight="1">
      <c r="A194" s="137" t="s">
        <v>357</v>
      </c>
      <c r="B194" s="149"/>
      <c r="C194" s="98"/>
      <c r="D194" s="102"/>
      <c r="E194" s="102"/>
      <c r="F194" s="61" t="s">
        <v>268</v>
      </c>
      <c r="G194" s="75">
        <v>1488396.3</v>
      </c>
      <c r="H194" s="77">
        <v>0</v>
      </c>
      <c r="I194" s="77">
        <v>0</v>
      </c>
      <c r="J194" s="77">
        <v>0</v>
      </c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</row>
    <row r="195" spans="1:89" s="2" customFormat="1" ht="78" customHeight="1">
      <c r="A195" s="137" t="s">
        <v>367</v>
      </c>
      <c r="B195" s="151"/>
      <c r="C195" s="98"/>
      <c r="D195" s="102"/>
      <c r="E195" s="102"/>
      <c r="F195" s="61" t="s">
        <v>268</v>
      </c>
      <c r="G195" s="75">
        <v>0</v>
      </c>
      <c r="H195" s="77">
        <v>0</v>
      </c>
      <c r="I195" s="75">
        <v>0</v>
      </c>
      <c r="J195" s="75">
        <v>0</v>
      </c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</row>
    <row r="196" spans="1:89" s="2" customFormat="1" ht="71.25" customHeight="1">
      <c r="A196" s="147" t="s">
        <v>315</v>
      </c>
      <c r="B196" s="150"/>
      <c r="C196" s="90"/>
      <c r="D196" s="91"/>
      <c r="E196" s="91"/>
      <c r="F196" s="92" t="s">
        <v>268</v>
      </c>
      <c r="G196" s="74">
        <f>G197+G198</f>
        <v>464600</v>
      </c>
      <c r="H196" s="74">
        <f>H197+H198</f>
        <v>2410400</v>
      </c>
      <c r="I196" s="74">
        <f>I197+I198</f>
        <v>450000</v>
      </c>
      <c r="J196" s="74">
        <f>J197+J198</f>
        <v>2374200</v>
      </c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</row>
    <row r="197" spans="1:89" s="2" customFormat="1" ht="81" customHeight="1">
      <c r="A197" s="137" t="s">
        <v>329</v>
      </c>
      <c r="B197" s="149"/>
      <c r="C197" s="98"/>
      <c r="D197" s="102"/>
      <c r="E197" s="102"/>
      <c r="F197" s="61" t="s">
        <v>268</v>
      </c>
      <c r="G197" s="75">
        <v>464600</v>
      </c>
      <c r="H197" s="77">
        <v>486200</v>
      </c>
      <c r="I197" s="75">
        <v>450000</v>
      </c>
      <c r="J197" s="75">
        <v>450000</v>
      </c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4"/>
      <c r="BX197" s="134"/>
      <c r="BY197" s="134"/>
      <c r="BZ197" s="134"/>
      <c r="CA197" s="134"/>
      <c r="CB197" s="134"/>
      <c r="CC197" s="134"/>
      <c r="CD197" s="134"/>
      <c r="CE197" s="134"/>
      <c r="CF197" s="134"/>
      <c r="CG197" s="134"/>
      <c r="CH197" s="134"/>
      <c r="CI197" s="134"/>
      <c r="CJ197" s="134"/>
      <c r="CK197" s="134"/>
    </row>
    <row r="198" spans="1:89" s="2" customFormat="1" ht="40.5" customHeight="1">
      <c r="A198" s="137" t="s">
        <v>368</v>
      </c>
      <c r="B198" s="149"/>
      <c r="C198" s="98"/>
      <c r="D198" s="102"/>
      <c r="E198" s="102"/>
      <c r="F198" s="61" t="s">
        <v>268</v>
      </c>
      <c r="G198" s="75">
        <v>0</v>
      </c>
      <c r="H198" s="77">
        <v>1924200</v>
      </c>
      <c r="I198" s="75">
        <v>0</v>
      </c>
      <c r="J198" s="75">
        <f>H198</f>
        <v>1924200</v>
      </c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</row>
    <row r="199" spans="1:89" s="2" customFormat="1" ht="81" customHeight="1" hidden="1">
      <c r="A199" s="147" t="s">
        <v>350</v>
      </c>
      <c r="B199" s="150"/>
      <c r="C199" s="98"/>
      <c r="D199" s="102"/>
      <c r="E199" s="102"/>
      <c r="F199" s="95" t="s">
        <v>268</v>
      </c>
      <c r="G199" s="73">
        <f>G200+G201</f>
        <v>0</v>
      </c>
      <c r="H199" s="73">
        <f>H200+H201</f>
        <v>0</v>
      </c>
      <c r="I199" s="73">
        <f>I200+I201</f>
        <v>0</v>
      </c>
      <c r="J199" s="73">
        <f>J200+J201</f>
        <v>0</v>
      </c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4"/>
      <c r="BX199" s="134"/>
      <c r="BY199" s="134"/>
      <c r="BZ199" s="134"/>
      <c r="CA199" s="134"/>
      <c r="CB199" s="134"/>
      <c r="CC199" s="134"/>
      <c r="CD199" s="134"/>
      <c r="CE199" s="134"/>
      <c r="CF199" s="134"/>
      <c r="CG199" s="134"/>
      <c r="CH199" s="134"/>
      <c r="CI199" s="134"/>
      <c r="CJ199" s="134"/>
      <c r="CK199" s="134"/>
    </row>
    <row r="200" spans="1:89" s="2" customFormat="1" ht="87.75" customHeight="1" hidden="1">
      <c r="A200" s="152" t="s">
        <v>351</v>
      </c>
      <c r="B200" s="153"/>
      <c r="C200" s="98"/>
      <c r="D200" s="102"/>
      <c r="E200" s="102"/>
      <c r="F200" s="61" t="s">
        <v>268</v>
      </c>
      <c r="G200" s="75">
        <v>0</v>
      </c>
      <c r="H200" s="77">
        <v>0</v>
      </c>
      <c r="I200" s="75">
        <v>0</v>
      </c>
      <c r="J200" s="75">
        <v>0</v>
      </c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4"/>
      <c r="BJ200" s="134"/>
      <c r="BK200" s="134"/>
      <c r="BL200" s="134"/>
      <c r="BM200" s="134"/>
      <c r="BN200" s="134"/>
      <c r="BO200" s="134"/>
      <c r="BP200" s="134"/>
      <c r="BQ200" s="134"/>
      <c r="BR200" s="134"/>
      <c r="BS200" s="134"/>
      <c r="BT200" s="134"/>
      <c r="BU200" s="134"/>
      <c r="BV200" s="134"/>
      <c r="BW200" s="134"/>
      <c r="BX200" s="134"/>
      <c r="BY200" s="134"/>
      <c r="BZ200" s="134"/>
      <c r="CA200" s="134"/>
      <c r="CB200" s="134"/>
      <c r="CC200" s="134"/>
      <c r="CD200" s="134"/>
      <c r="CE200" s="134"/>
      <c r="CF200" s="134"/>
      <c r="CG200" s="134"/>
      <c r="CH200" s="134"/>
      <c r="CI200" s="134"/>
      <c r="CJ200" s="134"/>
      <c r="CK200" s="134"/>
    </row>
    <row r="201" spans="1:89" s="2" customFormat="1" ht="57" customHeight="1" hidden="1">
      <c r="A201" s="152" t="s">
        <v>352</v>
      </c>
      <c r="B201" s="153"/>
      <c r="C201" s="98"/>
      <c r="D201" s="102"/>
      <c r="E201" s="102"/>
      <c r="F201" s="61" t="s">
        <v>268</v>
      </c>
      <c r="G201" s="75">
        <v>0</v>
      </c>
      <c r="H201" s="77">
        <v>0</v>
      </c>
      <c r="I201" s="75">
        <v>0</v>
      </c>
      <c r="J201" s="75">
        <v>0</v>
      </c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</row>
    <row r="202" spans="1:89" s="2" customFormat="1" ht="41.25" customHeight="1">
      <c r="A202" s="147" t="s">
        <v>234</v>
      </c>
      <c r="B202" s="150"/>
      <c r="C202" s="90"/>
      <c r="D202" s="91"/>
      <c r="E202" s="91"/>
      <c r="F202" s="92" t="s">
        <v>268</v>
      </c>
      <c r="G202" s="78">
        <v>286821.17</v>
      </c>
      <c r="H202" s="74">
        <v>456900</v>
      </c>
      <c r="I202" s="78">
        <v>245837.59</v>
      </c>
      <c r="J202" s="78">
        <f>H202</f>
        <v>456900</v>
      </c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</row>
    <row r="203" spans="1:89" s="2" customFormat="1" ht="53.25" customHeight="1">
      <c r="A203" s="161" t="s">
        <v>331</v>
      </c>
      <c r="B203" s="161"/>
      <c r="C203" s="108">
        <v>202</v>
      </c>
      <c r="D203" s="109" t="s">
        <v>45</v>
      </c>
      <c r="E203" s="109" t="s">
        <v>54</v>
      </c>
      <c r="F203" s="110" t="s">
        <v>332</v>
      </c>
      <c r="G203" s="111">
        <f>G204</f>
        <v>51300</v>
      </c>
      <c r="H203" s="111">
        <f>H204</f>
        <v>190750</v>
      </c>
      <c r="I203" s="111">
        <f>I204</f>
        <v>190450</v>
      </c>
      <c r="J203" s="111">
        <f>J204</f>
        <v>190450</v>
      </c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4"/>
      <c r="BX203" s="134"/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/>
      <c r="CI203" s="134"/>
      <c r="CJ203" s="134"/>
      <c r="CK203" s="134"/>
    </row>
    <row r="204" spans="1:89" s="2" customFormat="1" ht="53.25" customHeight="1">
      <c r="A204" s="147" t="s">
        <v>333</v>
      </c>
      <c r="B204" s="148"/>
      <c r="C204" s="90">
        <v>202</v>
      </c>
      <c r="D204" s="91" t="s">
        <v>45</v>
      </c>
      <c r="E204" s="91" t="s">
        <v>63</v>
      </c>
      <c r="F204" s="122" t="s">
        <v>334</v>
      </c>
      <c r="G204" s="74">
        <f>G205+G206</f>
        <v>51300</v>
      </c>
      <c r="H204" s="74">
        <f>H205+H206</f>
        <v>190750</v>
      </c>
      <c r="I204" s="74">
        <f>I205+I206</f>
        <v>190450</v>
      </c>
      <c r="J204" s="74">
        <f>J205+J206</f>
        <v>190450</v>
      </c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</row>
    <row r="205" spans="1:89" s="2" customFormat="1" ht="65.25" customHeight="1">
      <c r="A205" s="152" t="s">
        <v>335</v>
      </c>
      <c r="B205" s="153"/>
      <c r="C205" s="98"/>
      <c r="D205" s="102"/>
      <c r="E205" s="102"/>
      <c r="F205" s="124" t="s">
        <v>336</v>
      </c>
      <c r="G205" s="75">
        <v>51300</v>
      </c>
      <c r="H205" s="77">
        <v>15375</v>
      </c>
      <c r="I205" s="75">
        <v>15375</v>
      </c>
      <c r="J205" s="75">
        <v>15375</v>
      </c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</row>
    <row r="206" spans="1:89" s="2" customFormat="1" ht="45" customHeight="1">
      <c r="A206" s="141" t="s">
        <v>333</v>
      </c>
      <c r="B206" s="179"/>
      <c r="C206" s="90"/>
      <c r="D206" s="91"/>
      <c r="E206" s="91"/>
      <c r="F206" s="125" t="s">
        <v>342</v>
      </c>
      <c r="G206" s="75">
        <v>0</v>
      </c>
      <c r="H206" s="57">
        <v>175375</v>
      </c>
      <c r="I206" s="75">
        <v>175075</v>
      </c>
      <c r="J206" s="75">
        <v>175075</v>
      </c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</row>
    <row r="207" spans="1:89" ht="76.5" customHeight="1">
      <c r="A207" s="155" t="s">
        <v>287</v>
      </c>
      <c r="B207" s="156"/>
      <c r="C207" s="108">
        <v>219</v>
      </c>
      <c r="D207" s="109" t="s">
        <v>48</v>
      </c>
      <c r="E207" s="109" t="s">
        <v>54</v>
      </c>
      <c r="F207" s="110" t="s">
        <v>288</v>
      </c>
      <c r="G207" s="129">
        <f>G208</f>
        <v>-250778.28</v>
      </c>
      <c r="H207" s="129">
        <f>H208</f>
        <v>0</v>
      </c>
      <c r="I207" s="129">
        <f>I208</f>
        <v>-435</v>
      </c>
      <c r="J207" s="129">
        <f>J208</f>
        <v>-435</v>
      </c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</row>
    <row r="208" spans="1:89" ht="63" customHeight="1">
      <c r="A208" s="152" t="s">
        <v>359</v>
      </c>
      <c r="B208" s="153"/>
      <c r="C208" s="98"/>
      <c r="D208" s="102"/>
      <c r="E208" s="102"/>
      <c r="F208" s="126" t="s">
        <v>360</v>
      </c>
      <c r="G208" s="75">
        <v>-250778.28</v>
      </c>
      <c r="H208" s="77">
        <v>0</v>
      </c>
      <c r="I208" s="75">
        <v>-435</v>
      </c>
      <c r="J208" s="75">
        <v>-435</v>
      </c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</row>
    <row r="209" spans="1:89" ht="12.75">
      <c r="A209" s="16"/>
      <c r="B209" s="16"/>
      <c r="C209" s="16"/>
      <c r="D209" s="16"/>
      <c r="E209" s="16"/>
      <c r="F209" s="16"/>
      <c r="G209" s="16"/>
      <c r="H209" s="16"/>
      <c r="I209" s="16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</row>
    <row r="210" spans="1:9" ht="12.75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ht="12.75">
      <c r="A211" t="s">
        <v>364</v>
      </c>
      <c r="B211" s="16"/>
      <c r="C211" s="16"/>
      <c r="D211" s="16"/>
      <c r="E211" s="16"/>
      <c r="F211" s="16"/>
      <c r="G211" s="16"/>
      <c r="H211" s="16"/>
      <c r="I211" s="16"/>
    </row>
    <row r="212" spans="1:9" ht="12.75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ht="12.75">
      <c r="A213" t="s">
        <v>365</v>
      </c>
      <c r="B213" s="16"/>
      <c r="C213" s="16"/>
      <c r="D213" s="16"/>
      <c r="E213" s="16"/>
      <c r="F213" s="16"/>
      <c r="G213" s="16"/>
      <c r="H213" s="16"/>
      <c r="I213" s="16"/>
    </row>
    <row r="214" spans="1:9" ht="12.75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ht="12.75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ht="12.75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ht="12.75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ht="12.75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ht="12.75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ht="12.75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ht="12.75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ht="12.75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ht="12.75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ht="12.75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ht="12.75">
      <c r="A225" s="16"/>
      <c r="B225" s="16"/>
      <c r="I225" s="16"/>
    </row>
    <row r="226" ht="12.75">
      <c r="I226" s="16"/>
    </row>
    <row r="227" ht="12.75">
      <c r="I227" s="16"/>
    </row>
    <row r="228" ht="12.75">
      <c r="I228" s="16"/>
    </row>
    <row r="229" ht="12.75">
      <c r="I229" s="16"/>
    </row>
    <row r="230" ht="12.75">
      <c r="I230" s="16"/>
    </row>
    <row r="231" ht="12.75">
      <c r="I231" s="16"/>
    </row>
    <row r="232" ht="12.75">
      <c r="I232" s="16"/>
    </row>
    <row r="233" ht="12.75">
      <c r="I233" s="16"/>
    </row>
    <row r="234" ht="12.75">
      <c r="I234" s="16"/>
    </row>
    <row r="235" ht="12.75">
      <c r="I235" s="16"/>
    </row>
    <row r="236" ht="12.75">
      <c r="I236" s="16"/>
    </row>
    <row r="237" ht="12.75">
      <c r="I237" s="16"/>
    </row>
    <row r="238" ht="12.75">
      <c r="I238" s="16"/>
    </row>
    <row r="239" ht="12.75">
      <c r="I239" s="16"/>
    </row>
    <row r="240" ht="12.75">
      <c r="I240" s="16"/>
    </row>
    <row r="241" ht="12.75">
      <c r="I241" s="16"/>
    </row>
    <row r="242" ht="12.75">
      <c r="I242" s="16"/>
    </row>
    <row r="243" ht="12.75">
      <c r="I243" s="16"/>
    </row>
  </sheetData>
  <sheetProtection/>
  <mergeCells count="202">
    <mergeCell ref="A10:J11"/>
    <mergeCell ref="J12:J13"/>
    <mergeCell ref="A189:B189"/>
    <mergeCell ref="A174:B174"/>
    <mergeCell ref="A175:B175"/>
    <mergeCell ref="A179:B179"/>
    <mergeCell ref="A4:I4"/>
    <mergeCell ref="A182:B182"/>
    <mergeCell ref="G12:G13"/>
    <mergeCell ref="A133:B133"/>
    <mergeCell ref="A206:B206"/>
    <mergeCell ref="A193:B193"/>
    <mergeCell ref="A169:B169"/>
    <mergeCell ref="A191:B191"/>
    <mergeCell ref="A192:B192"/>
    <mergeCell ref="A204:B204"/>
    <mergeCell ref="A205:B205"/>
    <mergeCell ref="A187:B187"/>
    <mergeCell ref="A188:B188"/>
    <mergeCell ref="A177:B177"/>
    <mergeCell ref="A128:B128"/>
    <mergeCell ref="A132:B132"/>
    <mergeCell ref="A170:B170"/>
    <mergeCell ref="A138:B138"/>
    <mergeCell ref="A163:B163"/>
    <mergeCell ref="A145:B145"/>
    <mergeCell ref="A135:B135"/>
    <mergeCell ref="A165:B165"/>
    <mergeCell ref="A139:B139"/>
    <mergeCell ref="A157:B157"/>
    <mergeCell ref="A85:B85"/>
    <mergeCell ref="A93:B93"/>
    <mergeCell ref="A110:B110"/>
    <mergeCell ref="A126:B126"/>
    <mergeCell ref="A120:B120"/>
    <mergeCell ref="A121:B121"/>
    <mergeCell ref="A122:B122"/>
    <mergeCell ref="A118:B118"/>
    <mergeCell ref="A100:B100"/>
    <mergeCell ref="A107:B107"/>
    <mergeCell ref="A79:B79"/>
    <mergeCell ref="A136:B136"/>
    <mergeCell ref="A115:B115"/>
    <mergeCell ref="A129:B129"/>
    <mergeCell ref="A109:B109"/>
    <mergeCell ref="A103:B103"/>
    <mergeCell ref="A108:B108"/>
    <mergeCell ref="A87:B87"/>
    <mergeCell ref="A90:B90"/>
    <mergeCell ref="A96:B96"/>
    <mergeCell ref="A117:B117"/>
    <mergeCell ref="A81:B81"/>
    <mergeCell ref="A83:B83"/>
    <mergeCell ref="A86:B86"/>
    <mergeCell ref="A104:B104"/>
    <mergeCell ref="A111:B111"/>
    <mergeCell ref="A102:B102"/>
    <mergeCell ref="A82:B82"/>
    <mergeCell ref="A101:B101"/>
    <mergeCell ref="A106:B106"/>
    <mergeCell ref="A84:B84"/>
    <mergeCell ref="A123:B123"/>
    <mergeCell ref="A114:B114"/>
    <mergeCell ref="A134:B134"/>
    <mergeCell ref="A130:B130"/>
    <mergeCell ref="A116:B116"/>
    <mergeCell ref="A112:B112"/>
    <mergeCell ref="A131:B131"/>
    <mergeCell ref="A127:B127"/>
    <mergeCell ref="A113:B113"/>
    <mergeCell ref="A119:B119"/>
    <mergeCell ref="A125:B125"/>
    <mergeCell ref="A124:B124"/>
    <mergeCell ref="A155:B155"/>
    <mergeCell ref="A140:B140"/>
    <mergeCell ref="A153:B153"/>
    <mergeCell ref="A142:B142"/>
    <mergeCell ref="A148:B148"/>
    <mergeCell ref="A151:B151"/>
    <mergeCell ref="A141:B141"/>
    <mergeCell ref="A143:B143"/>
    <mergeCell ref="A149:B149"/>
    <mergeCell ref="A144:B144"/>
    <mergeCell ref="A146:B146"/>
    <mergeCell ref="A147:B147"/>
    <mergeCell ref="A156:B156"/>
    <mergeCell ref="A152:B152"/>
    <mergeCell ref="A48:B48"/>
    <mergeCell ref="A46:B46"/>
    <mergeCell ref="A33:B33"/>
    <mergeCell ref="A60:B60"/>
    <mergeCell ref="A67:B67"/>
    <mergeCell ref="A65:B65"/>
    <mergeCell ref="A55:B55"/>
    <mergeCell ref="A62:B62"/>
    <mergeCell ref="A42:B42"/>
    <mergeCell ref="A77:B77"/>
    <mergeCell ref="A75:B75"/>
    <mergeCell ref="A51:B51"/>
    <mergeCell ref="A52:B52"/>
    <mergeCell ref="A80:B80"/>
    <mergeCell ref="A70:B70"/>
    <mergeCell ref="A72:B72"/>
    <mergeCell ref="A73:B73"/>
    <mergeCell ref="A78:B78"/>
    <mergeCell ref="A68:B68"/>
    <mergeCell ref="A45:B45"/>
    <mergeCell ref="A43:B43"/>
    <mergeCell ref="A66:B66"/>
    <mergeCell ref="A74:B74"/>
    <mergeCell ref="A30:B30"/>
    <mergeCell ref="A56:B56"/>
    <mergeCell ref="A47:B47"/>
    <mergeCell ref="A31:B31"/>
    <mergeCell ref="A44:B44"/>
    <mergeCell ref="A38:B38"/>
    <mergeCell ref="A35:B35"/>
    <mergeCell ref="A24:B24"/>
    <mergeCell ref="A34:B34"/>
    <mergeCell ref="A36:B36"/>
    <mergeCell ref="A71:B71"/>
    <mergeCell ref="A27:B27"/>
    <mergeCell ref="A58:B58"/>
    <mergeCell ref="A39:B39"/>
    <mergeCell ref="A40:B40"/>
    <mergeCell ref="A29:B29"/>
    <mergeCell ref="A22:B22"/>
    <mergeCell ref="A26:B26"/>
    <mergeCell ref="A25:B25"/>
    <mergeCell ref="A18:B18"/>
    <mergeCell ref="A20:B20"/>
    <mergeCell ref="B12:B13"/>
    <mergeCell ref="A16:B16"/>
    <mergeCell ref="A23:B23"/>
    <mergeCell ref="A19:B19"/>
    <mergeCell ref="A89:B89"/>
    <mergeCell ref="A98:B98"/>
    <mergeCell ref="A95:B95"/>
    <mergeCell ref="A97:B97"/>
    <mergeCell ref="A91:B91"/>
    <mergeCell ref="A49:B49"/>
    <mergeCell ref="A50:B50"/>
    <mergeCell ref="A57:B57"/>
    <mergeCell ref="A63:B63"/>
    <mergeCell ref="A69:B69"/>
    <mergeCell ref="A92:B92"/>
    <mergeCell ref="A32:B32"/>
    <mergeCell ref="A28:B28"/>
    <mergeCell ref="H12:H13"/>
    <mergeCell ref="I12:I13"/>
    <mergeCell ref="A64:B64"/>
    <mergeCell ref="F12:F13"/>
    <mergeCell ref="A17:B17"/>
    <mergeCell ref="A41:B41"/>
    <mergeCell ref="A21:B21"/>
    <mergeCell ref="A105:B105"/>
    <mergeCell ref="A37:B37"/>
    <mergeCell ref="A54:B54"/>
    <mergeCell ref="A88:B88"/>
    <mergeCell ref="A94:B94"/>
    <mergeCell ref="A59:B59"/>
    <mergeCell ref="A61:B61"/>
    <mergeCell ref="A53:B53"/>
    <mergeCell ref="A76:B76"/>
    <mergeCell ref="A99:B99"/>
    <mergeCell ref="A208:B208"/>
    <mergeCell ref="A137:B137"/>
    <mergeCell ref="A160:B160"/>
    <mergeCell ref="A159:B159"/>
    <mergeCell ref="A207:B207"/>
    <mergeCell ref="A158:B158"/>
    <mergeCell ref="A180:B180"/>
    <mergeCell ref="A164:B164"/>
    <mergeCell ref="A154:B154"/>
    <mergeCell ref="A203:B203"/>
    <mergeCell ref="A202:B202"/>
    <mergeCell ref="A197:B197"/>
    <mergeCell ref="A200:B200"/>
    <mergeCell ref="A190:B190"/>
    <mergeCell ref="A201:B201"/>
    <mergeCell ref="A194:B194"/>
    <mergeCell ref="A195:B195"/>
    <mergeCell ref="A198:B198"/>
    <mergeCell ref="A199:B199"/>
    <mergeCell ref="A162:B162"/>
    <mergeCell ref="A171:B171"/>
    <mergeCell ref="A186:B186"/>
    <mergeCell ref="A183:B183"/>
    <mergeCell ref="A196:B196"/>
    <mergeCell ref="A185:B185"/>
    <mergeCell ref="A178:B178"/>
    <mergeCell ref="A184:B184"/>
    <mergeCell ref="A176:B176"/>
    <mergeCell ref="A168:B168"/>
    <mergeCell ref="A150:B150"/>
    <mergeCell ref="A172:B172"/>
    <mergeCell ref="A161:B161"/>
    <mergeCell ref="A166:B166"/>
    <mergeCell ref="A167:B167"/>
    <mergeCell ref="A181:B181"/>
    <mergeCell ref="A173:B173"/>
  </mergeCells>
  <printOptions/>
  <pageMargins left="0" right="0" top="0" bottom="0" header="0" footer="0"/>
  <pageSetup fitToHeight="1000" horizontalDpi="600" verticalDpi="600" orientation="landscape" paperSize="9" scale="70" r:id="rId3"/>
  <headerFooter alignWithMargins="0">
    <oddFooter>&amp;L&amp;D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D10" sqref="D10"/>
    </sheetView>
  </sheetViews>
  <sheetFormatPr defaultColWidth="9.00390625" defaultRowHeight="12.75"/>
  <cols>
    <col min="1" max="1" width="51.00390625" style="0" customWidth="1"/>
    <col min="3" max="3" width="31.875" style="0" customWidth="1"/>
    <col min="4" max="4" width="22.875" style="0" customWidth="1"/>
    <col min="5" max="5" width="19.00390625" style="0" hidden="1" customWidth="1"/>
    <col min="6" max="6" width="22.125" style="0" customWidth="1"/>
    <col min="7" max="7" width="20.375" style="0" customWidth="1"/>
    <col min="11" max="11" width="10.75390625" style="0" bestFit="1" customWidth="1"/>
  </cols>
  <sheetData>
    <row r="1" spans="1:22" ht="12.75" customHeight="1">
      <c r="A1" s="220" t="s">
        <v>95</v>
      </c>
      <c r="B1" s="220"/>
      <c r="C1" s="220"/>
      <c r="D1" s="220"/>
      <c r="E1" s="220"/>
      <c r="F1" s="220"/>
      <c r="G1" s="220"/>
      <c r="H1" s="18"/>
      <c r="I1" s="18"/>
      <c r="J1" s="18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6.5" customHeight="1">
      <c r="A2" s="30"/>
      <c r="B2" s="30"/>
      <c r="C2" s="30"/>
      <c r="D2" s="30"/>
      <c r="E2" s="30"/>
      <c r="F2" s="30"/>
      <c r="G2" s="31" t="s">
        <v>96</v>
      </c>
      <c r="H2" s="19"/>
      <c r="I2" s="19"/>
      <c r="J2" s="1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2.75" customHeight="1">
      <c r="A3" s="221" t="s">
        <v>1</v>
      </c>
      <c r="B3" s="221" t="s">
        <v>2</v>
      </c>
      <c r="C3" s="221" t="s">
        <v>97</v>
      </c>
      <c r="D3" s="215" t="s">
        <v>383</v>
      </c>
      <c r="E3" s="215" t="s">
        <v>199</v>
      </c>
      <c r="F3" s="215" t="s">
        <v>4</v>
      </c>
      <c r="G3" s="215" t="s">
        <v>110</v>
      </c>
      <c r="H3" s="20"/>
      <c r="I3" s="21"/>
      <c r="J3" s="2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60" customHeight="1">
      <c r="A4" s="221"/>
      <c r="B4" s="221"/>
      <c r="C4" s="221"/>
      <c r="D4" s="215"/>
      <c r="E4" s="215"/>
      <c r="F4" s="215"/>
      <c r="G4" s="215"/>
      <c r="H4" s="22"/>
      <c r="I4" s="23"/>
      <c r="J4" s="2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2.75">
      <c r="A5" s="44" t="s">
        <v>5</v>
      </c>
      <c r="B5" s="44" t="s">
        <v>6</v>
      </c>
      <c r="C5" s="44" t="s">
        <v>7</v>
      </c>
      <c r="D5" s="44"/>
      <c r="E5" s="45" t="s">
        <v>8</v>
      </c>
      <c r="F5" s="45" t="s">
        <v>98</v>
      </c>
      <c r="G5" s="45" t="s">
        <v>99</v>
      </c>
      <c r="H5" s="24"/>
      <c r="I5" s="25"/>
      <c r="J5" s="2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49.5" customHeight="1">
      <c r="A6" s="32" t="s">
        <v>100</v>
      </c>
      <c r="B6" s="33" t="s">
        <v>101</v>
      </c>
      <c r="C6" s="34" t="s">
        <v>11</v>
      </c>
      <c r="D6" s="35">
        <f>D9</f>
        <v>2207299.2399999946</v>
      </c>
      <c r="E6" s="35" t="e">
        <f>E9</f>
        <v>#REF!</v>
      </c>
      <c r="F6" s="35">
        <f>F7+F8+F9</f>
        <v>2022515.9699999988</v>
      </c>
      <c r="G6" s="35">
        <f>G7+G8+G9</f>
        <v>184783.26999999583</v>
      </c>
      <c r="H6" s="26"/>
      <c r="I6" s="27"/>
      <c r="J6" s="27"/>
      <c r="K6" s="82">
        <f>G6-' проект 24'!I150-1455000+316409.08</f>
        <v>-953807.6500000041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52.5" customHeight="1">
      <c r="A7" s="36" t="s">
        <v>102</v>
      </c>
      <c r="B7" s="33" t="s">
        <v>103</v>
      </c>
      <c r="C7" s="34" t="s">
        <v>11</v>
      </c>
      <c r="D7" s="37">
        <v>0</v>
      </c>
      <c r="E7" s="37">
        <v>0</v>
      </c>
      <c r="F7" s="37">
        <v>0</v>
      </c>
      <c r="G7" s="37">
        <f>E7-F7</f>
        <v>0</v>
      </c>
      <c r="H7" s="26"/>
      <c r="I7" s="27"/>
      <c r="J7" s="2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41.25" customHeight="1">
      <c r="A8" s="36" t="s">
        <v>111</v>
      </c>
      <c r="B8" s="33" t="s">
        <v>104</v>
      </c>
      <c r="C8" s="34" t="s">
        <v>11</v>
      </c>
      <c r="D8" s="37">
        <v>0</v>
      </c>
      <c r="E8" s="37">
        <v>0</v>
      </c>
      <c r="F8" s="37">
        <v>0</v>
      </c>
      <c r="G8" s="37">
        <v>0</v>
      </c>
      <c r="H8" s="26"/>
      <c r="I8" s="27"/>
      <c r="J8" s="2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30" customHeight="1">
      <c r="A9" s="32" t="s">
        <v>105</v>
      </c>
      <c r="B9" s="33" t="s">
        <v>106</v>
      </c>
      <c r="C9" s="34"/>
      <c r="D9" s="35">
        <f>D10+D18</f>
        <v>2207299.2399999946</v>
      </c>
      <c r="E9" s="35" t="e">
        <f>E10+E18</f>
        <v>#REF!</v>
      </c>
      <c r="F9" s="35">
        <f>F10+F18</f>
        <v>2022515.9699999988</v>
      </c>
      <c r="G9" s="35">
        <f>D9-F9</f>
        <v>184783.26999999583</v>
      </c>
      <c r="H9" s="26"/>
      <c r="I9" s="27"/>
      <c r="J9" s="2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29.25" customHeight="1">
      <c r="A10" s="32" t="s">
        <v>112</v>
      </c>
      <c r="B10" s="33" t="s">
        <v>107</v>
      </c>
      <c r="C10" s="34"/>
      <c r="D10" s="35">
        <f>D12</f>
        <v>-65758200</v>
      </c>
      <c r="E10" s="35" t="e">
        <f>E12</f>
        <v>#REF!</v>
      </c>
      <c r="F10" s="35">
        <f>F12</f>
        <v>-65078948.27</v>
      </c>
      <c r="G10" s="37">
        <v>0</v>
      </c>
      <c r="H10" s="26"/>
      <c r="I10" s="27"/>
      <c r="J10" s="2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2.75" customHeight="1">
      <c r="A11" s="36"/>
      <c r="B11" s="218"/>
      <c r="C11" s="34"/>
      <c r="D11" s="37"/>
      <c r="E11" s="37"/>
      <c r="F11" s="37"/>
      <c r="G11" s="38" t="s">
        <v>113</v>
      </c>
      <c r="H11" s="28"/>
      <c r="I11" s="29"/>
      <c r="J11" s="2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33.75" customHeight="1">
      <c r="A12" s="46" t="s">
        <v>114</v>
      </c>
      <c r="B12" s="219"/>
      <c r="C12" s="39" t="s">
        <v>115</v>
      </c>
      <c r="D12" s="40">
        <f aca="true" t="shared" si="0" ref="D12:F16">D13</f>
        <v>-65758200</v>
      </c>
      <c r="E12" s="40" t="e">
        <f t="shared" si="0"/>
        <v>#REF!</v>
      </c>
      <c r="F12" s="40">
        <f t="shared" si="0"/>
        <v>-65078948.27</v>
      </c>
      <c r="G12" s="38" t="s">
        <v>113</v>
      </c>
      <c r="H12" s="26"/>
      <c r="I12" s="27"/>
      <c r="J12" s="2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2.75" customHeight="1">
      <c r="A13" s="46" t="s">
        <v>116</v>
      </c>
      <c r="B13" s="41"/>
      <c r="C13" s="42" t="s">
        <v>117</v>
      </c>
      <c r="D13" s="40">
        <f t="shared" si="0"/>
        <v>-65758200</v>
      </c>
      <c r="E13" s="40" t="e">
        <f t="shared" si="0"/>
        <v>#REF!</v>
      </c>
      <c r="F13" s="40">
        <f t="shared" si="0"/>
        <v>-65078948.27</v>
      </c>
      <c r="G13" s="38" t="s">
        <v>113</v>
      </c>
      <c r="H13" s="28"/>
      <c r="I13" s="29"/>
      <c r="J13" s="2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36" customHeight="1">
      <c r="A14" s="46" t="s">
        <v>118</v>
      </c>
      <c r="B14" s="41"/>
      <c r="C14" s="42" t="s">
        <v>119</v>
      </c>
      <c r="D14" s="40">
        <f t="shared" si="0"/>
        <v>-65758200</v>
      </c>
      <c r="E14" s="40" t="e">
        <f t="shared" si="0"/>
        <v>#REF!</v>
      </c>
      <c r="F14" s="40">
        <f t="shared" si="0"/>
        <v>-65078948.27</v>
      </c>
      <c r="G14" s="38" t="s">
        <v>113</v>
      </c>
      <c r="H14" s="19"/>
      <c r="I14" s="19"/>
      <c r="J14" s="19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1" ht="39" customHeight="1">
      <c r="A15" s="46" t="s">
        <v>120</v>
      </c>
      <c r="B15" s="41"/>
      <c r="C15" s="42" t="s">
        <v>121</v>
      </c>
      <c r="D15" s="40">
        <f t="shared" si="0"/>
        <v>-65758200</v>
      </c>
      <c r="E15" s="40" t="e">
        <f t="shared" si="0"/>
        <v>#REF!</v>
      </c>
      <c r="F15" s="40">
        <f t="shared" si="0"/>
        <v>-65078948.27</v>
      </c>
      <c r="G15" s="38" t="s">
        <v>113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7" ht="23.25">
      <c r="A16" s="46" t="s">
        <v>122</v>
      </c>
      <c r="B16" s="41"/>
      <c r="C16" s="42" t="s">
        <v>123</v>
      </c>
      <c r="D16" s="40">
        <f t="shared" si="0"/>
        <v>-65758200</v>
      </c>
      <c r="E16" s="40" t="e">
        <f t="shared" si="0"/>
        <v>#REF!</v>
      </c>
      <c r="F16" s="40">
        <f t="shared" si="0"/>
        <v>-65078948.27</v>
      </c>
      <c r="G16" s="38" t="s">
        <v>113</v>
      </c>
    </row>
    <row r="17" spans="1:7" ht="23.25">
      <c r="A17" s="46" t="s">
        <v>124</v>
      </c>
      <c r="B17" s="41"/>
      <c r="C17" s="42" t="s">
        <v>125</v>
      </c>
      <c r="D17" s="40">
        <f>-' проект 24'!H15</f>
        <v>-65758200</v>
      </c>
      <c r="E17" s="40" t="e">
        <f>-' проект 24'!#REF!</f>
        <v>#REF!</v>
      </c>
      <c r="F17" s="40">
        <f>-' проект 24'!J15</f>
        <v>-65078948.27</v>
      </c>
      <c r="G17" s="38" t="s">
        <v>113</v>
      </c>
    </row>
    <row r="18" spans="1:7" ht="12.75">
      <c r="A18" s="32" t="s">
        <v>126</v>
      </c>
      <c r="B18" s="33" t="s">
        <v>108</v>
      </c>
      <c r="C18" s="34"/>
      <c r="D18" s="35">
        <f aca="true" t="shared" si="1" ref="D18:F23">D19</f>
        <v>67965499.24</v>
      </c>
      <c r="E18" s="35">
        <f t="shared" si="1"/>
        <v>59674676.29</v>
      </c>
      <c r="F18" s="35">
        <f t="shared" si="1"/>
        <v>67101464.24</v>
      </c>
      <c r="G18" s="38" t="s">
        <v>113</v>
      </c>
    </row>
    <row r="19" spans="1:7" ht="23.25">
      <c r="A19" s="46" t="s">
        <v>114</v>
      </c>
      <c r="B19" s="34"/>
      <c r="C19" s="39" t="s">
        <v>115</v>
      </c>
      <c r="D19" s="37">
        <f t="shared" si="1"/>
        <v>67965499.24</v>
      </c>
      <c r="E19" s="37">
        <f t="shared" si="1"/>
        <v>59674676.29</v>
      </c>
      <c r="F19" s="37">
        <f t="shared" si="1"/>
        <v>67101464.24</v>
      </c>
      <c r="G19" s="38" t="s">
        <v>113</v>
      </c>
    </row>
    <row r="20" spans="1:7" ht="23.25">
      <c r="A20" s="46" t="s">
        <v>116</v>
      </c>
      <c r="B20" s="34"/>
      <c r="C20" s="42" t="s">
        <v>117</v>
      </c>
      <c r="D20" s="37">
        <f t="shared" si="1"/>
        <v>67965499.24</v>
      </c>
      <c r="E20" s="37">
        <f t="shared" si="1"/>
        <v>59674676.29</v>
      </c>
      <c r="F20" s="37">
        <f t="shared" si="1"/>
        <v>67101464.24</v>
      </c>
      <c r="G20" s="38" t="s">
        <v>113</v>
      </c>
    </row>
    <row r="21" spans="1:7" ht="12.75">
      <c r="A21" s="46" t="s">
        <v>127</v>
      </c>
      <c r="B21" s="34"/>
      <c r="C21" s="42" t="s">
        <v>128</v>
      </c>
      <c r="D21" s="37">
        <f t="shared" si="1"/>
        <v>67965499.24</v>
      </c>
      <c r="E21" s="37">
        <f t="shared" si="1"/>
        <v>59674676.29</v>
      </c>
      <c r="F21" s="37">
        <f t="shared" si="1"/>
        <v>67101464.24</v>
      </c>
      <c r="G21" s="38" t="s">
        <v>113</v>
      </c>
    </row>
    <row r="22" spans="1:7" ht="12.75">
      <c r="A22" s="46" t="s">
        <v>129</v>
      </c>
      <c r="B22" s="34"/>
      <c r="C22" s="42" t="s">
        <v>130</v>
      </c>
      <c r="D22" s="37">
        <f t="shared" si="1"/>
        <v>67965499.24</v>
      </c>
      <c r="E22" s="37">
        <f t="shared" si="1"/>
        <v>59674676.29</v>
      </c>
      <c r="F22" s="37">
        <f t="shared" si="1"/>
        <v>67101464.24</v>
      </c>
      <c r="G22" s="38" t="s">
        <v>113</v>
      </c>
    </row>
    <row r="23" spans="1:7" ht="23.25">
      <c r="A23" s="46" t="s">
        <v>131</v>
      </c>
      <c r="B23" s="34"/>
      <c r="C23" s="42" t="s">
        <v>132</v>
      </c>
      <c r="D23" s="37">
        <f t="shared" si="1"/>
        <v>67965499.24</v>
      </c>
      <c r="E23" s="37">
        <f t="shared" si="1"/>
        <v>59674676.29</v>
      </c>
      <c r="F23" s="37">
        <f t="shared" si="1"/>
        <v>67101464.24</v>
      </c>
      <c r="G23" s="38" t="s">
        <v>113</v>
      </c>
    </row>
    <row r="24" spans="1:7" ht="23.25">
      <c r="A24" s="46" t="s">
        <v>133</v>
      </c>
      <c r="B24" s="34"/>
      <c r="C24" s="42" t="s">
        <v>134</v>
      </c>
      <c r="D24" s="37">
        <f>'[1]без учета счетов бюджета'!$H$8</f>
        <v>67965499.24</v>
      </c>
      <c r="E24" s="37">
        <f>59674676.29</f>
        <v>59674676.29</v>
      </c>
      <c r="F24" s="37">
        <v>67101464.24</v>
      </c>
      <c r="G24" s="38" t="s">
        <v>113</v>
      </c>
    </row>
    <row r="25" spans="1:7" ht="12.75">
      <c r="A25" s="47"/>
      <c r="B25" s="47"/>
      <c r="C25" s="47"/>
      <c r="D25" s="47"/>
      <c r="E25" s="47"/>
      <c r="F25" s="47"/>
      <c r="G25" s="47"/>
    </row>
    <row r="26" spans="1:21" ht="78" customHeight="1">
      <c r="A26" s="216" t="s">
        <v>362</v>
      </c>
      <c r="B26" s="216"/>
      <c r="C26" s="216"/>
      <c r="D26" s="216"/>
      <c r="E26" s="216"/>
      <c r="F26" s="216"/>
      <c r="G26" s="216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</sheetData>
  <sheetProtection/>
  <mergeCells count="11">
    <mergeCell ref="G3:G4"/>
    <mergeCell ref="D3:D4"/>
    <mergeCell ref="A26:G26"/>
    <mergeCell ref="J3:J4"/>
    <mergeCell ref="B11:B12"/>
    <mergeCell ref="A1:G1"/>
    <mergeCell ref="A3:A4"/>
    <mergeCell ref="B3:B4"/>
    <mergeCell ref="C3:C4"/>
    <mergeCell ref="E3:E4"/>
    <mergeCell ref="F3:F4"/>
  </mergeCells>
  <printOptions/>
  <pageMargins left="0" right="0" top="0" bottom="0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2023-11-15T13:04:16Z</cp:lastPrinted>
  <dcterms:created xsi:type="dcterms:W3CDTF">2012-08-03T06:21:33Z</dcterms:created>
  <dcterms:modified xsi:type="dcterms:W3CDTF">2023-11-16T07:39:18Z</dcterms:modified>
  <cp:category/>
  <cp:version/>
  <cp:contentType/>
  <cp:contentStatus/>
</cp:coreProperties>
</file>