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02" activeTab="7"/>
  </bookViews>
  <sheets>
    <sheet name="Приложение 1" sheetId="1" r:id="rId1"/>
    <sheet name="Приложение 2( Таблица 1)" sheetId="2" state="hidden" r:id="rId2"/>
    <sheet name="Приложение 2( Таблица 2) " sheetId="3" state="hidden" r:id="rId3"/>
    <sheet name="Приложение 3" sheetId="4" state="hidden" r:id="rId4"/>
    <sheet name="Приложение 2" sheetId="5" r:id="rId5"/>
    <sheet name="Прилож. 5" sheetId="6" state="hidden" r:id="rId6"/>
    <sheet name="Приложение 3." sheetId="7" r:id="rId7"/>
    <sheet name="Приложение 4" sheetId="8" r:id="rId8"/>
  </sheets>
  <externalReferences>
    <externalReference r:id="rId11"/>
  </externalReferences>
  <definedNames>
    <definedName name="_xlnm._FilterDatabase" localSheetId="5" hidden="1">'Прилож. 5'!$B$10:$F$34</definedName>
    <definedName name="_xlnm._FilterDatabase" localSheetId="4" hidden="1">'Приложение 2'!$B$10:$F$113</definedName>
    <definedName name="_xlnm._FilterDatabase" localSheetId="6" hidden="1">'Приложение 3.'!$B$10:$D$35</definedName>
    <definedName name="Excel_BuiltIn__FilterDatabase" localSheetId="5">'Прилож. 5'!$B$10:$F$34</definedName>
    <definedName name="Excel_BuiltIn__FilterDatabase" localSheetId="6">'Приложение 3.'!$B$10:$D$35</definedName>
    <definedName name="Excel_BuiltIn__FilterDatabase">'Приложение 2'!$B$10:$F$113</definedName>
    <definedName name="_xlnm.Print_Area" localSheetId="2">'Приложение 2( Таблица 2) '!$A$1:$C$19</definedName>
  </definedNames>
  <calcPr fullCalcOnLoad="1"/>
</workbook>
</file>

<file path=xl/comments5.xml><?xml version="1.0" encoding="utf-8"?>
<comments xmlns="http://schemas.openxmlformats.org/spreadsheetml/2006/main">
  <authors>
    <author>Admin</author>
    <author>Пользователь</author>
  </authors>
  <commentList>
    <comment ref="G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+0,1</t>
        </r>
      </text>
    </comment>
    <comment ref="G92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поощрение ДНД район</t>
        </r>
      </text>
    </comment>
    <comment ref="G18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103оз</t>
        </r>
      </text>
    </comment>
    <comment ref="H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+0,1</t>
        </r>
      </text>
    </comment>
    <comment ref="H92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поощрение ДНД район</t>
        </r>
      </text>
    </comment>
    <comment ref="H18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103оз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G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+0,1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F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+0,1</t>
        </r>
      </text>
    </comment>
    <comment ref="E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+0,1</t>
        </r>
      </text>
    </comment>
  </commentList>
</comments>
</file>

<file path=xl/sharedStrings.xml><?xml version="1.0" encoding="utf-8"?>
<sst xmlns="http://schemas.openxmlformats.org/spreadsheetml/2006/main" count="1508" uniqueCount="498">
  <si>
    <t>31.6.00.00000</t>
  </si>
  <si>
    <t>Муниципальный дорожный фонд</t>
  </si>
  <si>
    <t>98.0.00.93100</t>
  </si>
  <si>
    <t>95.0.00.79230</t>
  </si>
  <si>
    <t>98.0.00.95000</t>
  </si>
  <si>
    <t>98.0.00.95020</t>
  </si>
  <si>
    <t>98.0.00.97020</t>
  </si>
  <si>
    <t>Итого доходов</t>
  </si>
  <si>
    <t>Код дохода по бюджетной классификации</t>
  </si>
  <si>
    <t>Наименование показателя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</si>
  <si>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</si>
  <si>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</si>
  <si>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</si>
  <si>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</si>
  <si>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</si>
  <si>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</si>
  <si>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</si>
  <si>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</si>
  <si>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</si>
  <si>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</si>
  <si>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</si>
  <si>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182 1 05 03010 01 0000 110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</si>
  <si>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</si>
  <si>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</si>
  <si>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</si>
  <si>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</si>
  <si>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182 1 06 01030 10 0000 110</t>
  </si>
  <si>
    <t>000 1 06 06000 00 0000 110</t>
  </si>
  <si>
    <t>Земельный налог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</si>
  <si>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</si>
  <si>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</si>
  <si>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</si>
  <si>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610 1 08 04020 01 0000 110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</si>
  <si>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</si>
  <si>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</si>
  <si>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</si>
  <si>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</si>
  <si>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</si>
  <si>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</si>
  <si>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</si>
  <si>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610 1 11 09045 10 0000 120</t>
  </si>
  <si>
    <t>000 1 13 00000 00 0000 000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</si>
  <si>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</si>
  <si>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</si>
  <si>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</si>
  <si>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</si>
  <si>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</si>
  <si>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</si>
  <si>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</si>
  <si>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</si>
  <si>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r>
      <t xml:space="preserve">                                                                                                                 </t>
    </r>
    <r>
      <rPr>
        <b/>
        <sz val="11"/>
        <rFont val="Times New Roman"/>
        <family val="1"/>
      </rPr>
      <t>Таблица 1</t>
    </r>
  </si>
  <si>
    <t>Код бюджетной классификации Российской Федерации</t>
  </si>
  <si>
    <t>Наименование администратора доходов местного бюджета</t>
  </si>
  <si>
    <t>администратора доходов</t>
  </si>
  <si>
    <t>доходов местного бюджета</t>
  </si>
  <si>
    <t>610</t>
  </si>
  <si>
    <t>Администрация муниципального образования «Приморско-Куйский сельсовет» НАО</t>
  </si>
  <si>
    <t>1 08 04020 01 0000 110</t>
  </si>
  <si>
    <t>1 11 09045 10 0000 120</t>
  </si>
  <si>
    <r>
      <t xml:space="preserve">                                                                                                                 </t>
    </r>
    <r>
      <rPr>
        <b/>
        <sz val="11"/>
        <rFont val="Times New Roman"/>
        <family val="1"/>
      </rPr>
      <t>Таблица 2</t>
    </r>
  </si>
  <si>
    <t>182</t>
  </si>
  <si>
    <t>1 01 02010 01 0000 110</t>
  </si>
  <si>
    <t>1 05 03010 01 0000 110</t>
  </si>
  <si>
    <t>1 06 01030 10 0000 110</t>
  </si>
  <si>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</si>
  <si>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</si>
  <si>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</si>
  <si>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</si>
  <si>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</si>
  <si>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</si>
  <si>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ВСЕГО РАСХОДОВ</t>
  </si>
  <si>
    <t>В том числе: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</si>
  <si>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</si>
  <si>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</si>
  <si>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</si>
  <si>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</si>
  <si>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</si>
  <si>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</si>
  <si>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</si>
  <si>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</si>
  <si>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</si>
  <si>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</si>
  <si>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</si>
  <si>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</si>
  <si>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</si>
  <si>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</si>
  <si>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</si>
  <si>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</si>
  <si>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500</t>
  </si>
  <si>
    <t>Резервные фонды</t>
  </si>
  <si>
    <t>11</t>
  </si>
  <si>
    <t>Иные бюджетные ассигнования</t>
  </si>
  <si>
    <t>800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</si>
  <si>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</si>
  <si>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</si>
  <si>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</si>
  <si>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Уплата членских взносов в ассоциацию "Совет муниципальных образований Ненецкого автономного округа"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</si>
  <si>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</si>
  <si>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</si>
  <si>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</si>
  <si>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ЭКОНОМИКА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</si>
  <si>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</si>
  <si>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</si>
  <si>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</si>
  <si>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</si>
  <si>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</si>
  <si>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</si>
  <si>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Озеленение</t>
  </si>
  <si>
    <t>ОБРАЗОВАНИЕ</t>
  </si>
  <si>
    <t>07</t>
  </si>
  <si>
    <t>Проведение мероприятий для детей и молодежи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</si>
  <si>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</si>
  <si>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</si>
  <si>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</si>
  <si>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</si>
  <si>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</si>
  <si>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Мероприятия в области социальной политики</t>
  </si>
  <si>
    <t>ФИЗИЧЕСКАЯ КУЛЬТУРА И СПОРТ</t>
  </si>
  <si>
    <t>Физическая культура</t>
  </si>
  <si>
    <t>Управление Федеральной налоговой службы по Архангельской области и Ненецкому автономному округу</t>
  </si>
  <si>
    <t>ГОСУДАРСТВЕННАЯ ПОШЛИНА</t>
  </si>
  <si>
    <t>000 1 11 07000 00 0000 120</t>
  </si>
  <si>
    <t>Платежи от государственных и муниципальных унитарных предприятий</t>
  </si>
  <si>
    <t>610 1 11 07015 10 0000 120</t>
  </si>
  <si>
    <t>000 1 11 07010 00 0000 120</t>
  </si>
  <si>
    <t>610 1 13 02065 10 0000 130</t>
  </si>
  <si>
    <t xml:space="preserve">Доходы, поступающие в порядке возмещения расходов, понесенных в связи с эксплуатацией имущества
</t>
  </si>
  <si>
    <t>000 1 13 02060 00 0000 130</t>
  </si>
  <si>
    <t>Расходы на содержание органов местного самоуправления и обеспечение их функций</t>
  </si>
  <si>
    <t>Представительный орган муниципального образования</t>
  </si>
  <si>
    <t>Администрация поселения</t>
  </si>
  <si>
    <t>Другие непрограммные расходы</t>
  </si>
  <si>
    <t>Резервный фонд</t>
  </si>
  <si>
    <t>Резервный фонд местной администрации</t>
  </si>
  <si>
    <t>Выполнение переданных государственных полномочий</t>
  </si>
  <si>
    <t>Мероприятия в области национальной безопасности и правоохранительной деятельности</t>
  </si>
  <si>
    <t>14</t>
  </si>
  <si>
    <t>Другие вопросы в области национальной безопасности и правоохранительной деятельности</t>
  </si>
  <si>
    <t>Мероприятия в области правоохранительной деятельности</t>
  </si>
  <si>
    <t>12</t>
  </si>
  <si>
    <t>Другие вопросы в области национальной экономики</t>
  </si>
  <si>
    <t>Взносы на капитальный ремонт по помещениям в многоквартирных домах, включенных в региональную программу капитального ремонта муниципального жилищного фонда</t>
  </si>
  <si>
    <t>Мероприятия в области физической культуры</t>
  </si>
  <si>
    <t>1 13 02065 10 0000 130</t>
  </si>
  <si>
    <t>НАЦИОНАЛЬНАЯ ОБОРОНА</t>
  </si>
  <si>
    <t>Мобилизационная и вневойсковая подготовка</t>
  </si>
  <si>
    <t>Мероприятия в области жилищного хозяйства</t>
  </si>
  <si>
    <t>Ежемесячная выплата гражданам, которым присвоено звание "Почетный житель муниципального образования»</t>
  </si>
  <si>
    <t>Мероприятия в области физкультуры, спорта и молодежной политики</t>
  </si>
  <si>
    <t xml:space="preserve">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</si>
  <si>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Доходы от компенсации затрат государства</t>
  </si>
  <si>
    <t>000 1 13 02000 00 0000 130</t>
  </si>
  <si>
    <t>Организация и содержание мест захоронения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</si>
  <si>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</si>
  <si>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</si>
  <si>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000 1 11 05020 00 0000 120</t>
  </si>
  <si>
    <t>610 1 11 05025 10 0000 120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</si>
  <si>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находящихся в собственности сельских поселений ( за исключением земельных участков муниципальных бюджетных и автономных учреждений)</t>
  </si>
  <si>
    <t xml:space="preserve">000 1 06 06030 00 0000 110
</t>
  </si>
  <si>
    <t>Земельный налог с 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</si>
  <si>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</si>
  <si>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</si>
  <si>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</si>
  <si>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</si>
  <si>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</si>
  <si>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</si>
  <si>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</si>
  <si>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</si>
  <si>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Субвенции местным бюджетам на осуществление  отдельных государственных полномочий  Ненецкого автономного округа в сфере административных правонарушений</t>
  </si>
  <si>
    <t>1 08 04020 01 1000 110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</si>
  <si>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</si>
  <si>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</si>
  <si>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1 11 05025 10 0000 120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</si>
  <si>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</t>
  </si>
  <si>
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</si>
  <si>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</si>
  <si>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1 06 06033 10 0000 110</t>
  </si>
  <si>
    <t>1 06 06043 10 0000 110</t>
  </si>
  <si>
    <t>91.0.00.00000</t>
  </si>
  <si>
    <t>91.0.00.91010</t>
  </si>
  <si>
    <t>92.0.00.00000</t>
  </si>
  <si>
    <t>92.2.00.00000</t>
  </si>
  <si>
    <t>92.2.00.91010</t>
  </si>
  <si>
    <t>93.0.00.00000</t>
  </si>
  <si>
    <t>93.0.00.91010</t>
  </si>
  <si>
    <t>98.0.00.00000</t>
  </si>
  <si>
    <t>98.0.00.99000</t>
  </si>
  <si>
    <t>98.0.00.99110</t>
  </si>
  <si>
    <t>95.0.00.79210</t>
  </si>
  <si>
    <t>95.0.00.00000</t>
  </si>
  <si>
    <t>98.0.00.91040</t>
  </si>
  <si>
    <t>90.0.00.00000</t>
  </si>
  <si>
    <t>90.0.00.90010</t>
  </si>
  <si>
    <t>98.0.00.91090</t>
  </si>
  <si>
    <t>98.0.00.91110</t>
  </si>
  <si>
    <t>95.0.00.51180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</si>
  <si>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</si>
  <si>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</si>
  <si>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98.0.00.92000</t>
  </si>
  <si>
    <t>98.0.00.92010</t>
  </si>
  <si>
    <t>98.0.00.92020</t>
  </si>
  <si>
    <t>40.0.00.00000</t>
  </si>
  <si>
    <t>40.0.00.93010</t>
  </si>
  <si>
    <t>98.0.00.96100</t>
  </si>
  <si>
    <t>98.0.00.96120</t>
  </si>
  <si>
    <t>32.0.00.00000</t>
  </si>
  <si>
    <t>31.0.00.00000</t>
  </si>
  <si>
    <t>Прочие мероприятия по благоустройству</t>
  </si>
  <si>
    <t>98.0.00.97000</t>
  </si>
  <si>
    <t>98.0.00.97010</t>
  </si>
  <si>
    <t>(тыс. руб.)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</si>
  <si>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</si>
  <si>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</si>
  <si>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
</t>
  </si>
  <si>
    <t>Субвенции бюджетам сельских поселений на выполнение передаваемых полномочий субъектов Российской Федерации, в.ч.</t>
  </si>
  <si>
    <t>Прочие межбюджетные трансферты, передаваемые бюджетам сельских поселений</t>
  </si>
  <si>
    <t>Администрация Муниципального образования "Приморско-Куйский сельсовет" Ненецкого автономного округа</t>
  </si>
  <si>
    <t>Депутаты представительного органа муниципального образования</t>
  </si>
  <si>
    <t>92.1.00.00000</t>
  </si>
  <si>
    <t>92.1.00.91010</t>
  </si>
  <si>
    <t>Аппарат представительного органа муниципального образования</t>
  </si>
  <si>
    <t>Закупка товаров, работ и услуг для обеспечения государственных (муниципальных) нужд</t>
  </si>
  <si>
    <t>Эксплуатационные и иные расходы по содержанию объектов муниципальной казны</t>
  </si>
  <si>
    <t>98.0.00.91100</t>
  </si>
  <si>
    <t>Дорожное хозяйство (дорожные фонды)</t>
  </si>
  <si>
    <t>Текущий ремонт муниципального жилищного фонда</t>
  </si>
  <si>
    <t>98.0.00.96110</t>
  </si>
  <si>
    <t>Капитальный ремонт муниципального жилищного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</si>
  <si>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</si>
  <si>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</si>
  <si>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Дотации бюджетам бюджетной системы Российской Федерации
</t>
  </si>
  <si>
    <t>Прочие субсидии бюджетам сельских поселений</t>
  </si>
  <si>
    <t xml:space="preserve">Субвенции бюджетам бюджетной системы Российской Федерации
   </t>
  </si>
  <si>
    <t xml:space="preserve">Прочие межбюджетные трансферты, передаваемые бюджетам
</t>
  </si>
  <si>
    <t>Прочие безвозмездные поступления в бюджеты сельских поселений</t>
  </si>
  <si>
    <t>000 1 03 00000 00 0000 000</t>
  </si>
  <si>
    <t>000 1 03 02000 01 0000 110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</si>
  <si>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</si>
  <si>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</si>
  <si>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</si>
  <si>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Архангельской области и Ненецкому автономному округу</t>
  </si>
  <si>
    <t xml:space="preserve"> 1 03 02230 01 0000 110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</si>
  <si>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</si>
  <si>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</si>
  <si>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</si>
  <si>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</si>
  <si>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1 03 02240 01 0000 110</t>
  </si>
  <si>
    <t>1 03 02250 01 0000 110</t>
  </si>
  <si>
    <t xml:space="preserve"> 1 03 02260 01 0000 110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</si>
  <si>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</si>
  <si>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</si>
  <si>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Перечень главных администраторов </t>
  </si>
  <si>
    <t>Код группы, подгруппы, статьи и вида источников</t>
  </si>
  <si>
    <t>Наименование главного администратора</t>
  </si>
  <si>
    <t xml:space="preserve">Администрация муниципального образования «Приморско-Куйский сельсовет» Ненецкого автономного округа    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</si>
  <si>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</si>
  <si>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</si>
  <si>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</si>
  <si>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</si>
  <si>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98.0.00.91000</t>
  </si>
  <si>
    <t>Мероприятия в области других общегосударственных вопросов</t>
  </si>
  <si>
    <t>Мероприятия в области дорожного хозяйства муниципального образования</t>
  </si>
  <si>
    <t>98.0.00.96000</t>
  </si>
  <si>
    <t>Мероприятия в области жилищно-коммунального хозяйства</t>
  </si>
  <si>
    <t xml:space="preserve">Молодежная политика </t>
  </si>
  <si>
    <t>98.0.00.93000</t>
  </si>
  <si>
    <t>Прочие дотации бюджетам сельских поселений</t>
  </si>
  <si>
    <t>33.0.00.00000</t>
  </si>
  <si>
    <t>Налог, взимаемый с налогоплательщиков, выбравших в качестве объекта налогообложения доходы</t>
  </si>
  <si>
    <t>000 1 14 00000 00 0000 000</t>
  </si>
  <si>
    <t>ДОХОДЫ ОТПРОДАЖИ МАТЕРИАЛЬНЫХ И НЕМАТЕРИАЛЬНЫХ АКТИВОВ</t>
  </si>
  <si>
    <t>Иные межбюджетные трансферты на организацию ритуальных услуг</t>
  </si>
  <si>
    <t>42.0.00.00000</t>
  </si>
  <si>
    <t>Мероприятия в области благоустройства в рамках муниципальной программы</t>
  </si>
  <si>
    <t>42.0.00.96300</t>
  </si>
  <si>
    <t>42.0.00.96330</t>
  </si>
  <si>
    <t>42.0.00.96340</t>
  </si>
  <si>
    <t>42.0.00.96360</t>
  </si>
  <si>
    <t>Другие вопросы в области жилищно коммунального хозяйства</t>
  </si>
  <si>
    <t>Иные межбюджетные трансферты  на организацию ритуальных услуг</t>
  </si>
  <si>
    <t>000 1 05 01000 00 0000 110</t>
  </si>
  <si>
    <t>182 1 05 01011 01 0000 110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</si>
  <si>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</si>
  <si>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182 1 05 01021 01 0000 110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</si>
  <si>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</si>
  <si>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</si>
  <si>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
Система ГАРАНТ: http://base.garant.ru/70408460/#friends#ixzz55qssfzzr</t>
  </si>
  <si>
    <t>610 1 11 05075 10 0000 120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</si>
  <si>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</si>
  <si>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000 1 13 02990 00 0000 130</t>
  </si>
  <si>
    <t>Прочие доходы от компенсации затрат государства</t>
  </si>
  <si>
    <t>610 1 13 02995 10 0000 130</t>
  </si>
  <si>
    <t>Прочие доходы от компенсации затрат бюджетов сельских поселений</t>
  </si>
  <si>
    <t>Субсидии бюджетам бюджетной системы Российской Федерации (межбюджетные субсидии)</t>
  </si>
  <si>
    <t>Прочие субсидии</t>
  </si>
  <si>
    <t>Субсидии бюджетам муниципальных образований Ненецкого автономного округа на реализацию проектов по поддержке местных инициатив</t>
  </si>
  <si>
    <t xml:space="preserve">Прочие безвозмездные поступления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</si>
  <si>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</si>
  <si>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</si>
  <si>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1 05 01011 01 0000 110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</si>
  <si>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</t>
  </si>
  <si>
    <t>1 11  05075 10 0000 120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</si>
  <si>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</si>
  <si>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1 11 07015 10 0000 120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</si>
  <si>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</si>
  <si>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</si>
  <si>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</si>
  <si>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</si>
  <si>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</si>
  <si>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</si>
  <si>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Перечень главных администраторов
доходов местного бюджета - органов государственной власти Российской Федерации,  Ненецкого автономного округа
</t>
  </si>
  <si>
    <t>Подпрограмма 6 "Возмещение части затрат органов местного самоуправления поселений Ненецкого автономного округа"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</si>
  <si>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</t>
  </si>
  <si>
    <t>98.0.00.79690</t>
  </si>
  <si>
    <t>Софинансирование за счет средств местного бюджета на  реализацию проектов по поддержке местных инициатив</t>
  </si>
  <si>
    <t>98.0.00.S9690</t>
  </si>
  <si>
    <t>Софинансирование за счет средств физических и юридических лиц на  реализацию проектов по поддержке местных инициатив</t>
  </si>
  <si>
    <t>98.0.00.Б9690</t>
  </si>
  <si>
    <t>42.0.00.96310</t>
  </si>
  <si>
    <t>000 1 05 01010 01 0000 110</t>
  </si>
  <si>
    <t xml:space="preserve">000 1 05 01020 01 0000 110
</t>
  </si>
  <si>
    <t>000 2 07 00000 00 0000 000</t>
  </si>
  <si>
    <t>000 2 02 10000 00 0000 150</t>
  </si>
  <si>
    <t>000 2 02 15001 00 0000 150</t>
  </si>
  <si>
    <t>610 2 02 15001 10 0000 150</t>
  </si>
  <si>
    <t>610 2 02 29999 10 0000 150</t>
  </si>
  <si>
    <t>610 2 02 35118 10 0000 150</t>
  </si>
  <si>
    <t>610 2 02 40014 10 0000 150</t>
  </si>
  <si>
    <t>610 2 02  49999 10 0000 150</t>
  </si>
  <si>
    <t>000 2 02 40014 00 0000 150</t>
  </si>
  <si>
    <t>000 2 02 40000 00 0000 150</t>
  </si>
  <si>
    <t>000 2 02 35118 00 0000 150</t>
  </si>
  <si>
    <t>000 2 02  49999 10 0000 150</t>
  </si>
  <si>
    <t>000 2 02 49999 00 0000 150</t>
  </si>
  <si>
    <t>610 2 02 30024 10 0000 150</t>
  </si>
  <si>
    <t>000 2 02 30024 00 0000 150</t>
  </si>
  <si>
    <t>000 2 02 30000 00 0000 150</t>
  </si>
  <si>
    <t>000 2 02 29999 00 0000 150</t>
  </si>
  <si>
    <t>000 2 02 20000 00 0000 150</t>
  </si>
  <si>
    <t>ДОХОДЫ ОТ ОКАЗАНИЯ ПЛАТНЫХ УСЛУГ  И КОМПЕНСАЦИИ ЗАТРАТ ГОСУДАРСТВА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</si>
  <si>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</si>
  <si>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2 02 15001 10 0000 150</t>
  </si>
  <si>
    <t>2 02 19999 10 0000 150</t>
  </si>
  <si>
    <t xml:space="preserve"> 2 02 25555 10 0000 150</t>
  </si>
  <si>
    <t xml:space="preserve"> 2 02 29999 10 0000 150</t>
  </si>
  <si>
    <t>2 02 30024 10 0000 150</t>
  </si>
  <si>
    <t>2 02 35118 10 0000 150</t>
  </si>
  <si>
    <t>2 02 40014 10 0000 150</t>
  </si>
  <si>
    <t>2 18 60010 10 0000 150</t>
  </si>
  <si>
    <t>2 19 60010 10 0000 150</t>
  </si>
  <si>
    <t xml:space="preserve"> 2 02 49999 10 0000 150</t>
  </si>
  <si>
    <t xml:space="preserve">2 08 05000 10 0000 150
</t>
  </si>
  <si>
    <t>Субсидии муниципальным образованиям на софинансирование расходных обязательств по благоустройству территорий (Реализация мероприятий по благоустройству территорий)</t>
  </si>
  <si>
    <t xml:space="preserve">Приложение № 2
К решению Совета депутатов
МО «Приморско – Куйский сельсовет» НАО
 № от .12.2019
</t>
  </si>
  <si>
    <r>
      <t xml:space="preserve">Перечень главных администраторов
доходов местного бюджета - органы местного самоуправления муниципального образования
«Приморско-Куйский сельсовет» НАО на 2020 год
</t>
    </r>
    <r>
      <rPr>
        <sz val="10"/>
        <rFont val="Times New Roman"/>
        <family val="1"/>
      </rPr>
      <t xml:space="preserve">
</t>
    </r>
  </si>
  <si>
    <t>источников финансирования внутреннего дефицита местного  бюджета на 2020 год</t>
  </si>
  <si>
    <t>42.0.00.79842</t>
  </si>
  <si>
    <t xml:space="preserve">  Софинансирование расходных обязательств по благоустройству территорий за счет средств местного бюджета (Реализация мероприятий по благоустройству территорий)</t>
  </si>
  <si>
    <t>42.0.00.S9842</t>
  </si>
  <si>
    <t xml:space="preserve">Приложение № 3
К решению Совета депутатов
МО «Приморско – Куйский сельсовет» НАО
 № от .12.2019
</t>
  </si>
  <si>
    <t>Утверждённые бюджетные 
назначения на  2020 год</t>
  </si>
  <si>
    <t>Субсидии местным бюджетам на софинансирование расходных обязательств по благоустройству территорий (Реализация мероприятий по благоустройству территорий)</t>
  </si>
  <si>
    <t>Иные межбюджетные трансферты в рамках МП "Развитие коммунальной инфраструктуры муниципального района «Заполярный район» на 2020-2030 годы"</t>
  </si>
  <si>
    <t>36.0.00.00000</t>
  </si>
  <si>
    <t>36.0.00.89260</t>
  </si>
  <si>
    <t>1 16 07010 10 0000 140</t>
  </si>
  <si>
    <t>Субсидии  бюджетам сельских поселений на реализацию программ формирования современной городской среды</t>
  </si>
  <si>
    <t xml:space="preserve">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</si>
  <si>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Распределение бюджетных ассигнований  по разделам, подразделам классификации расходов бюджетов на 2020 год
</t>
  </si>
  <si>
    <t xml:space="preserve">Приложение № 5
К решению Совета депутатов
МО «Приморско – Куйский сельсовет» НАО № от .12.2019
</t>
  </si>
  <si>
    <t>Муниципальная программа "Благоустройство территории МО "Приморско-Куйский сельсовет" НАО на 2018-2024 годы"</t>
  </si>
  <si>
    <t>МП "Развитие коммунальной инфраструктуры муниципального района "Заполярный район" на 2020-2030 годы"</t>
  </si>
  <si>
    <t>Иные межбюджетные трансферты в рамках Муниципальной программы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2020-2030 годы"</t>
  </si>
  <si>
    <t>Код бюджетной классификации источников внутреннего  финансирования дефицитов бюджетов</t>
  </si>
  <si>
    <t>Источники внутренего финансирования дефицитов бюджетов</t>
  </si>
  <si>
    <t>000 0100 00 00 00 0000 000</t>
  </si>
  <si>
    <t>Изменение остатков средств на счетах по учету средств бюджетов</t>
  </si>
  <si>
    <t>610 01 05 00 00 00 0000 000</t>
  </si>
  <si>
    <t>Увеличение остатков средств бюджетов</t>
  </si>
  <si>
    <t>610 01 05 00 00 00 0000 500</t>
  </si>
  <si>
    <t>Увеличение прочих остатков средств бюджетов</t>
  </si>
  <si>
    <t>610 01 05 02 00 00 0000 500</t>
  </si>
  <si>
    <t xml:space="preserve">Увеличение прочих остатков денежных средств бюджетов </t>
  </si>
  <si>
    <t>610 01 05 02 01 00 0000 510</t>
  </si>
  <si>
    <t>Увеличение прочих остатков денежных средств  бюджетов сельских поселений</t>
  </si>
  <si>
    <t>610 01 05 02 01 10 0000 510</t>
  </si>
  <si>
    <t>Уменьшение остатков средств бюджетов</t>
  </si>
  <si>
    <t>610 01 05 00 00 00 0000 600</t>
  </si>
  <si>
    <t>Уменьшение прочих остатков средств бюджетов</t>
  </si>
  <si>
    <t>610 01 05 02 00 00 0000 600</t>
  </si>
  <si>
    <t>Уменьшение прочих остатков денежных средств бюджетов</t>
  </si>
  <si>
    <t>610 01 05 02 01 00 0000 610</t>
  </si>
  <si>
    <t>Уменьшение прочих остатков денежных средств  бюджетов сельских поселений</t>
  </si>
  <si>
    <t>610 01 05 02 01 10 0000 610</t>
  </si>
  <si>
    <t>Муниципальная программа " Безопасность на территории муниципального района "Заполярный район" на 2019-2030 годы"</t>
  </si>
  <si>
    <t>Иные межбюджетные трансферты в рамках МП "Безопасность на территории муниципального района "Заполярный район" на 2019-2030 годы"</t>
  </si>
  <si>
    <t>98.0.00.92040</t>
  </si>
  <si>
    <t>Предупреждение чрезвычайных ситуаций на территории муниципального образования</t>
  </si>
  <si>
    <t>000 2 02 16001 00 0000 150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</si>
  <si>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
</t>
  </si>
  <si>
    <t>610 2 02 16001 10 0000 150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</si>
  <si>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</si>
  <si>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</si>
  <si>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</si>
  <si>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 xml:space="preserve">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</si>
  <si>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000 2 07 05000 10 0000 150</t>
  </si>
  <si>
    <t xml:space="preserve">
610 2 07 05020 10 0000 150</t>
  </si>
  <si>
    <t xml:space="preserve">
610 2 07 05030 10 0000 150</t>
  </si>
  <si>
    <t>2 07 05020 10 0000 150</t>
  </si>
  <si>
    <t>2 07 05030 10 0000 150</t>
  </si>
  <si>
    <t>1 14 06025 10 0000 430</t>
  </si>
  <si>
    <t xml:space="preserve">Приложение № 2 (Таблица 1)
К решению Совета депутатов
МО «Приморско – Куйский сельсовет» НАО
 №  от .06.2020                                                                                                                ( Приложение № 2 к решению Совета депутатов
МО «Приморско – Куйский сельсовет» НАО № 1 (76) от 16.01.2020)
</t>
  </si>
  <si>
    <t xml:space="preserve">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</si>
  <si>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</si>
  <si>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</si>
  <si>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 xml:space="preserve">         182 1 01 02030 01 0000 110</t>
  </si>
  <si>
    <t>Налог на доходы физических лиц с доходов, полученных физическими лицами в соответствии со статьей 228 Налогового  Кодекса Российской Федерации</t>
  </si>
  <si>
    <t>000 1 14 06000 00 0000 000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</si>
  <si>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</si>
  <si>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</si>
  <si>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Иные межбюджетные трансферты в рамках Муниципальной программы "Развитие транспортной инфраструктуры  муниципального района "Заполярный район"  на 2021-2030 годы"</t>
  </si>
  <si>
    <t>Иные межбюджетные трансферты  в рамках подпрограммы 6 " Возмещение части затрат органов местного самоуправления поселений Ненецкого автономного округа" муниципальной программы "Развитие административной системы местного самоуправления муниципального района "Заполярный район" на 2017-2025 годы"</t>
  </si>
  <si>
    <t>Иные межбюджетные трансферты в рамках Муниципальной программы "Развитие социальной инфраструктуры и создание комфортных условий проживания на территории муниципального района "Заполярный район" на 2021-2030 годы"</t>
  </si>
  <si>
    <t>Администрация Сельского поселения "Приморско-Куйский сельсовет" Заполярного района Ненецкого автономного округа</t>
  </si>
  <si>
    <t>Муниципальная программа "Развитие административной системы местного самоуправления муниципального района "Заполярный район" на 2017-2025 годы"</t>
  </si>
  <si>
    <t>31.6.00.89220</t>
  </si>
  <si>
    <t>Муниципальная программа"Развитие транспортной инфраструктуры муниципального района "Заполярный район" на 2021-2030 годы"</t>
  </si>
  <si>
    <t>39.0.00.00000</t>
  </si>
  <si>
    <t>Иные межбюджетные трансферты в рамках муниципальной программы "Развитие транспортной инфраструктуры муниципального района "Заполярный район" на 2021-2030 годы"</t>
  </si>
  <si>
    <t>39.0.00.89290</t>
  </si>
  <si>
    <t>Гражданская оборона</t>
  </si>
  <si>
    <t>33.0.00.89240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</si>
  <si>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</si>
  <si>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транспортной инфраструктуры  муниципального района "Заполярный район"  на 2021-2030 годы"</t>
  </si>
  <si>
    <t>Муниципальная программа "Развитие социальной инфраструктуры и создание комфортных условий проживания на территории муниципального района "Заполярный район" на 2021-2030 годы"</t>
  </si>
  <si>
    <t>32.0.00.89230</t>
  </si>
  <si>
    <t>98.0.00.89140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</si>
  <si>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</si>
  <si>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</si>
  <si>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</si>
  <si>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610 2 19 60010 10 0000 150</t>
  </si>
  <si>
    <t>Иные межбюджетные трансферты в рамках МП "Развитие коммунальной инфраструктуры муниципального района "Заполярный район" на 2020-2030 годы"</t>
  </si>
  <si>
    <t>98.0.00.79020</t>
  </si>
  <si>
    <t xml:space="preserve"> Обеспечение проведения выборов и референдумов</t>
  </si>
  <si>
    <t>Обеспечение проведения выборов и референдумов</t>
  </si>
  <si>
    <t>43.0.00.00000</t>
  </si>
  <si>
    <t>Иные межбюджетные трансферты в рамках МП ""Развитие транспортной инфраструктуры  муниципального района "Заполярный район"  на 2021-2030 годы"</t>
  </si>
  <si>
    <t>Иные межбюджетные трансферты в рамках МП "Развитие социальной инфраструктуры и создание комфортных условий проживания на территории муниципального района "Заполярный район" на 2021-2030 годы"</t>
  </si>
  <si>
    <t xml:space="preserve">Иные межбюджетные трансферты в рамках МП "Развитие коммунальной инфраструктуры муниципального района "Заполярный район" на 2020-2030 годы" </t>
  </si>
  <si>
    <t>Муниципальная программа "Снос домов, признанных в установленном порядке ветхими и/или аварийными и подлежащими сносу или реконструкции, на территории Сельского поселения "Приморско-Куйский сельсовет" Заполярного района Ненецкого автономного округа на 2023"</t>
  </si>
  <si>
    <t>Субсидии местным бюджетам на проведение мероприятий по сносу домов, признанных в установленном порядке ветхими или аварийными и непригодными для проживания в рамках муниципальной программы</t>
  </si>
  <si>
    <t>43.0.00.79670</t>
  </si>
  <si>
    <t>Софинансирование за счет средств местного бюджета  проведения мероприятий по сносу домов, признанных в установленном порядке ветхими или аварийными и непригодными для проживания в рамках муниципальной программы</t>
  </si>
  <si>
    <t>43.0.00.S9670</t>
  </si>
  <si>
    <t>Утверждённые бюджетные 
назначения на  2023 год</t>
  </si>
  <si>
    <t>Исполнено за 2023 год</t>
  </si>
  <si>
    <t>182 1 03 02230 01 0000 110</t>
  </si>
  <si>
    <t>182 1 03 02240 01 0000 110</t>
  </si>
  <si>
    <t>182 1 03 02250 01 0000 110</t>
  </si>
  <si>
    <t>Доходы от продажи земельных участков, находящихся в государственной и муниципальной собственности</t>
  </si>
  <si>
    <t>610 1 14 06025 10 0000 430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</si>
  <si>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</si>
  <si>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>000 1 16 90000 00 0000 140</t>
  </si>
  <si>
    <t>Прочие поступления от денежных взысканий (штрафов) и иных сумм в возмещение ущерба</t>
  </si>
  <si>
    <t>610 1 16 90050 10 0000 140</t>
  </si>
  <si>
    <t xml:space="preserve">   Прочие поступления от денежных взысканий (штрафов) и иных сумм в возмещение ущерба, зачисляемые в бюджеты сельских поселений</t>
  </si>
  <si>
    <t>000 2 02 19999 00 0000 150</t>
  </si>
  <si>
    <t>Прочие дотации</t>
  </si>
  <si>
    <t>610 2 02 19999 10 0000 150</t>
  </si>
  <si>
    <t>610 2 02 25555 00 0000 150</t>
  </si>
  <si>
    <t xml:space="preserve">Субсидии бюджетам на реализацию программ формирования современной городской среды
</t>
  </si>
  <si>
    <t>610 2 02 25555 10 0000 150</t>
  </si>
  <si>
    <t xml:space="preserve">Субсидии  бюджетам сельских поселений на реализацию программ формирования современной городской среды
</t>
  </si>
  <si>
    <t>610 2 02 29999 10 0000 151</t>
  </si>
  <si>
    <t>Субсидии местным бюджетам на проведение мероприятий по сносу домов, признанных в установленном порядке ветхимми или аварийными и непригодными для проживания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</si>
  <si>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</si>
  <si>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</si>
  <si>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Иные межбюджетные трансферты местным бюджетам для поощрения муниципальных управленческих команд за достижение Ненецким автономным округом показателей эффективности деятельности высшего должностного лица</t>
  </si>
  <si>
    <t>Иные межбюджетные трансферты на поддержку мер по обеспечению сбалансированности бюджетов поселений</t>
  </si>
  <si>
    <t>Утверждённые бюджетные 
назначения на 2023 год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</si>
  <si>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</si>
  <si>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Муниципальная программа "Поддержка малого и среднего предпринимательства в муниципальном образовании "Приморско-Куйский сельсовет" Ненецкого автономного округа на 2023 год"</t>
  </si>
  <si>
    <t>Мероприятия в рамках Муниципальной программы "Поддержка малого и среднего предпринимательства в муниципальном образовании "Приморско-Куйский сельсовет" Ненецкого автономного округа на 2023 год"</t>
  </si>
  <si>
    <t>Профессиональная подготовка, переподготовка и повышение квалификации</t>
  </si>
  <si>
    <t>Мероприятия в области физической культуры за счет средств спонсорской помощи</t>
  </si>
  <si>
    <t>98.0.0S.97020</t>
  </si>
  <si>
    <t>5</t>
  </si>
  <si>
    <t>Утверждено на 2023 год</t>
  </si>
  <si>
    <r>
      <t xml:space="preserve">  Доходы бюджета по кодам классификации доходов бюджетов за 2023 год  
</t>
    </r>
    <r>
      <rPr>
        <sz val="10"/>
        <rFont val="Times New Roman"/>
        <family val="1"/>
      </rPr>
      <t xml:space="preserve">
</t>
    </r>
  </si>
  <si>
    <t xml:space="preserve">Расходы бюджета по ведомственной структуре расходов соответствующего бюджета
за 2023 год
</t>
  </si>
  <si>
    <t xml:space="preserve">Расходы бюджета по разделам и подразделам классификации расходов бюджетов за 2023 год
</t>
  </si>
  <si>
    <t>Источники финансирования дефицита бюджета по кодам классификации источников финансирования дефицитов бюджетов за 2023 год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</si>
  <si>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</si>
  <si>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Налог, взимаемый в связи с применением упрощенной системы налогообложения</t>
  </si>
  <si>
    <t xml:space="preserve">Приложение № 3
К решению Совета депутатов  
Сельского поселения «Приморско – Куйский сельсовет» ЗР НАО № 42 от  26.04.2024  
</t>
  </si>
  <si>
    <t xml:space="preserve">Приложение № 1
 К решению Совета депутатов  
Сельского поселения «Приморско – Куйский сельсовет» ЗР НАО № 42 от 26.04.2024                                                                                                                                                                       
</t>
  </si>
  <si>
    <t xml:space="preserve">Приложение № 2
К решению Совета депутатов  
Сельского поселения «Приморско – Куйский сельсовет» ЗР НАО № 42 от 26.04.2024  
</t>
  </si>
  <si>
    <t xml:space="preserve">Приложение № 4 к решению К решению Совета депутатов  
Сельского поселения «Приморско – Куйский сельсовет» ЗР НАО № 42 от 26.04.2024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</si>
</sst>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_р_._-;\-* #,##0.00_р_._-;_-* \-??_р_._-;_-@_-"/>
    <numFmt numFmtId="174" formatCode="0.0"/>
    <numFmt numFmtId="175" formatCode="_-* #,##0.0_р_._-;\-* #,##0.0_р_._-;_-* \-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_р_._-;_-@_-"/>
    <numFmt numFmtId="181" formatCode="_-* #,##0.000_р_._-;\-* #,##0.000_р_._-;_-* &quot;-&quot;??_р_._-;_-@_-"/>
    <numFmt numFmtId="182" formatCode="_-* #,##0.0_р_._-;\-* #,##0.0_р_._-;_-* &quot;-&quot;??_р_._-;_-@_-"/>
  </numFmts>
  <fonts count="5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3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</font>
    <font>
      <i/>
      <sz val="9"/>
      <name val="Times New Roman"/>
      <family val="1"/>
    </font>
    <font>
      <i/>
      <sz val="10"/>
      <name val="Arial Cyr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i/>
      <sz val="9.5"/>
      <name val="Arial Cyr"/>
      <family val="2"/>
    </font>
    <font>
      <b/>
      <sz val="11"/>
      <name val="Arial Cyr"/>
      <family val="2"/>
    </font>
    <font>
      <b/>
      <sz val="10.5"/>
      <name val="Arial Cyr"/>
      <family val="2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b/>
      <sz val="11.55"/>
      <name val="Times New Roman"/>
      <family val="1"/>
    </font>
    <font>
      <b/>
      <sz val="12.5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Segoe U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hair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" fontId="55" fillId="0" borderId="1">
      <alignment horizontal="center" vertical="top" shrinkToFit="1"/>
      <protection/>
    </xf>
    <xf numFmtId="0" fontId="56" fillId="0" borderId="1">
      <alignment vertical="top" wrapTex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08">
    <xf numFmtId="0" fontId="0" fillId="0" borderId="0" xfId="0" applyAlignment="1">
      <alignment/>
    </xf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right"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left"/>
    </xf>
    <xf numFmtId="0" fontId="19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7" fillId="25" borderId="11" xfId="0" applyFont="1" applyFill="1" applyBorder="1" applyAlignment="1">
      <alignment vertical="center" wrapText="1"/>
    </xf>
    <xf numFmtId="0" fontId="28" fillId="25" borderId="11" xfId="0" applyFont="1" applyFill="1" applyBorder="1" applyAlignment="1">
      <alignment horizontal="center" vertical="center" wrapText="1"/>
    </xf>
    <xf numFmtId="49" fontId="28" fillId="25" borderId="11" xfId="0" applyNumberFormat="1" applyFont="1" applyFill="1" applyBorder="1" applyAlignment="1">
      <alignment vertical="center" wrapText="1"/>
    </xf>
    <xf numFmtId="49" fontId="19" fillId="25" borderId="11" xfId="0" applyNumberFormat="1" applyFont="1" applyFill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vertical="center" wrapText="1"/>
    </xf>
    <xf numFmtId="49" fontId="19" fillId="0" borderId="11" xfId="0" applyNumberFormat="1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/>
    </xf>
    <xf numFmtId="172" fontId="19" fillId="0" borderId="11" xfId="0" applyNumberFormat="1" applyFont="1" applyFill="1" applyBorder="1" applyAlignment="1">
      <alignment vertical="center"/>
    </xf>
    <xf numFmtId="0" fontId="27" fillId="25" borderId="12" xfId="0" applyFont="1" applyFill="1" applyBorder="1" applyAlignment="1">
      <alignment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19" fillId="26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172" fontId="19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/>
    </xf>
    <xf numFmtId="49" fontId="28" fillId="25" borderId="12" xfId="0" applyNumberFormat="1" applyFont="1" applyFill="1" applyBorder="1" applyAlignment="1">
      <alignment horizontal="center" vertical="center" wrapText="1"/>
    </xf>
    <xf numFmtId="49" fontId="28" fillId="25" borderId="12" xfId="0" applyNumberFormat="1" applyFont="1" applyFill="1" applyBorder="1" applyAlignment="1">
      <alignment horizontal="center" vertical="center"/>
    </xf>
    <xf numFmtId="172" fontId="28" fillId="25" borderId="12" xfId="0" applyNumberFormat="1" applyFont="1" applyFill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26" borderId="11" xfId="0" applyNumberFormat="1" applyFont="1" applyFill="1" applyBorder="1" applyAlignment="1">
      <alignment horizontal="center" vertical="center"/>
    </xf>
    <xf numFmtId="172" fontId="19" fillId="26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19" fillId="26" borderId="11" xfId="0" applyNumberFormat="1" applyFont="1" applyFill="1" applyBorder="1" applyAlignment="1">
      <alignment horizontal="center" vertical="center" wrapText="1"/>
    </xf>
    <xf numFmtId="49" fontId="28" fillId="25" borderId="11" xfId="0" applyNumberFormat="1" applyFont="1" applyFill="1" applyBorder="1" applyAlignment="1">
      <alignment horizontal="center" vertical="center" wrapText="1"/>
    </xf>
    <xf numFmtId="49" fontId="28" fillId="25" borderId="11" xfId="0" applyNumberFormat="1" applyFont="1" applyFill="1" applyBorder="1" applyAlignment="1">
      <alignment horizontal="center" vertical="center"/>
    </xf>
    <xf numFmtId="172" fontId="28" fillId="25" borderId="11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wrapText="1"/>
    </xf>
    <xf numFmtId="172" fontId="27" fillId="25" borderId="11" xfId="0" applyNumberFormat="1" applyFont="1" applyFill="1" applyBorder="1" applyAlignment="1">
      <alignment horizontal="center" vertical="center"/>
    </xf>
    <xf numFmtId="174" fontId="28" fillId="25" borderId="11" xfId="0" applyNumberFormat="1" applyFont="1" applyFill="1" applyBorder="1" applyAlignment="1">
      <alignment horizontal="center" vertical="top" shrinkToFit="1"/>
    </xf>
    <xf numFmtId="172" fontId="28" fillId="25" borderId="11" xfId="0" applyNumberFormat="1" applyFont="1" applyFill="1" applyBorder="1" applyAlignment="1">
      <alignment horizontal="center" vertical="top" shrinkToFit="1"/>
    </xf>
    <xf numFmtId="0" fontId="20" fillId="0" borderId="11" xfId="0" applyFont="1" applyBorder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174" fontId="19" fillId="0" borderId="11" xfId="0" applyNumberFormat="1" applyFont="1" applyFill="1" applyBorder="1" applyAlignment="1">
      <alignment horizontal="center" vertical="center"/>
    </xf>
    <xf numFmtId="172" fontId="19" fillId="26" borderId="11" xfId="0" applyNumberFormat="1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0" fontId="28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11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8" fillId="0" borderId="13" xfId="0" applyFont="1" applyBorder="1" applyAlignment="1">
      <alignment wrapText="1"/>
    </xf>
    <xf numFmtId="0" fontId="19" fillId="0" borderId="16" xfId="0" applyFont="1" applyFill="1" applyBorder="1" applyAlignment="1">
      <alignment horizontal="center" wrapText="1"/>
    </xf>
    <xf numFmtId="0" fontId="19" fillId="26" borderId="13" xfId="0" applyFont="1" applyFill="1" applyBorder="1" applyAlignment="1">
      <alignment horizontal="center" vertical="center" wrapText="1"/>
    </xf>
    <xf numFmtId="49" fontId="25" fillId="27" borderId="15" xfId="0" applyNumberFormat="1" applyFont="1" applyFill="1" applyBorder="1" applyAlignment="1" applyProtection="1">
      <alignment horizontal="center" shrinkToFit="1"/>
      <protection locked="0"/>
    </xf>
    <xf numFmtId="49" fontId="20" fillId="0" borderId="15" xfId="0" applyNumberFormat="1" applyFont="1" applyBorder="1" applyAlignment="1">
      <alignment horizontal="left"/>
    </xf>
    <xf numFmtId="49" fontId="27" fillId="0" borderId="15" xfId="0" applyNumberFormat="1" applyFont="1" applyBorder="1" applyAlignment="1">
      <alignment horizontal="left"/>
    </xf>
    <xf numFmtId="49" fontId="26" fillId="27" borderId="15" xfId="0" applyNumberFormat="1" applyFont="1" applyFill="1" applyBorder="1" applyAlignment="1">
      <alignment horizontal="left" shrinkToFit="1"/>
    </xf>
    <xf numFmtId="49" fontId="19" fillId="0" borderId="15" xfId="0" applyNumberFormat="1" applyFont="1" applyBorder="1" applyAlignment="1">
      <alignment horizontal="left" wrapText="1"/>
    </xf>
    <xf numFmtId="49" fontId="19" fillId="0" borderId="15" xfId="0" applyNumberFormat="1" applyFont="1" applyBorder="1" applyAlignment="1">
      <alignment wrapText="1"/>
    </xf>
    <xf numFmtId="0" fontId="20" fillId="0" borderId="17" xfId="0" applyFont="1" applyBorder="1" applyAlignment="1">
      <alignment horizontal="center"/>
    </xf>
    <xf numFmtId="49" fontId="20" fillId="27" borderId="18" xfId="0" applyNumberFormat="1" applyFont="1" applyFill="1" applyBorder="1" applyAlignment="1">
      <alignment horizontal="center" shrinkToFit="1"/>
    </xf>
    <xf numFmtId="0" fontId="19" fillId="0" borderId="19" xfId="0" applyFont="1" applyFill="1" applyBorder="1" applyAlignment="1">
      <alignment horizontal="center" wrapText="1"/>
    </xf>
    <xf numFmtId="49" fontId="20" fillId="0" borderId="20" xfId="0" applyNumberFormat="1" applyFont="1" applyBorder="1" applyAlignment="1">
      <alignment horizontal="left"/>
    </xf>
    <xf numFmtId="172" fontId="2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20" fillId="26" borderId="11" xfId="0" applyNumberFormat="1" applyFont="1" applyFill="1" applyBorder="1" applyAlignment="1" applyProtection="1">
      <alignment horizontal="center" vertical="center" shrinkToFit="1"/>
      <protection locked="0"/>
    </xf>
    <xf numFmtId="0" fontId="27" fillId="25" borderId="11" xfId="0" applyFont="1" applyFill="1" applyBorder="1" applyAlignment="1">
      <alignment horizontal="center"/>
    </xf>
    <xf numFmtId="0" fontId="27" fillId="25" borderId="1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wrapText="1"/>
    </xf>
    <xf numFmtId="0" fontId="19" fillId="28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19" fillId="0" borderId="22" xfId="0" applyFont="1" applyFill="1" applyBorder="1" applyAlignment="1">
      <alignment horizontal="center" vertical="center" wrapText="1"/>
    </xf>
    <xf numFmtId="49" fontId="19" fillId="28" borderId="11" xfId="0" applyNumberFormat="1" applyFont="1" applyFill="1" applyBorder="1" applyAlignment="1">
      <alignment horizontal="center" vertical="center" wrapText="1"/>
    </xf>
    <xf numFmtId="49" fontId="19" fillId="28" borderId="11" xfId="0" applyNumberFormat="1" applyFont="1" applyFill="1" applyBorder="1" applyAlignment="1">
      <alignment horizontal="center" vertical="center"/>
    </xf>
    <xf numFmtId="172" fontId="19" fillId="28" borderId="11" xfId="0" applyNumberFormat="1" applyFont="1" applyFill="1" applyBorder="1" applyAlignment="1">
      <alignment horizontal="center" vertical="center"/>
    </xf>
    <xf numFmtId="172" fontId="19" fillId="28" borderId="11" xfId="0" applyNumberFormat="1" applyFont="1" applyFill="1" applyBorder="1" applyAlignment="1">
      <alignment horizontal="center" vertical="center" shrinkToFit="1"/>
    </xf>
    <xf numFmtId="172" fontId="19" fillId="28" borderId="11" xfId="0" applyNumberFormat="1" applyFont="1" applyFill="1" applyBorder="1" applyAlignment="1">
      <alignment horizontal="center" vertical="top" shrinkToFit="1"/>
    </xf>
    <xf numFmtId="0" fontId="28" fillId="28" borderId="11" xfId="0" applyFont="1" applyFill="1" applyBorder="1" applyAlignment="1">
      <alignment horizontal="center" vertical="center" wrapText="1"/>
    </xf>
    <xf numFmtId="49" fontId="28" fillId="28" borderId="11" xfId="0" applyNumberFormat="1" applyFont="1" applyFill="1" applyBorder="1" applyAlignment="1">
      <alignment horizontal="center" vertical="center" wrapText="1"/>
    </xf>
    <xf numFmtId="49" fontId="28" fillId="28" borderId="11" xfId="0" applyNumberFormat="1" applyFont="1" applyFill="1" applyBorder="1" applyAlignment="1">
      <alignment horizontal="center" vertical="center"/>
    </xf>
    <xf numFmtId="0" fontId="27" fillId="28" borderId="11" xfId="0" applyFont="1" applyFill="1" applyBorder="1" applyAlignment="1">
      <alignment vertical="center" wrapText="1"/>
    </xf>
    <xf numFmtId="172" fontId="28" fillId="28" borderId="11" xfId="0" applyNumberFormat="1" applyFont="1" applyFill="1" applyBorder="1" applyAlignment="1">
      <alignment horizontal="center" vertical="top" shrinkToFit="1"/>
    </xf>
    <xf numFmtId="0" fontId="28" fillId="28" borderId="11" xfId="0" applyFont="1" applyFill="1" applyBorder="1" applyAlignment="1">
      <alignment vertical="center" wrapText="1"/>
    </xf>
    <xf numFmtId="174" fontId="19" fillId="28" borderId="11" xfId="0" applyNumberFormat="1" applyFont="1" applyFill="1" applyBorder="1" applyAlignment="1">
      <alignment horizontal="center" vertical="top" shrinkToFit="1"/>
    </xf>
    <xf numFmtId="0" fontId="20" fillId="0" borderId="11" xfId="0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 wrapText="1" shrinkToFit="1"/>
    </xf>
    <xf numFmtId="49" fontId="27" fillId="0" borderId="11" xfId="0" applyNumberFormat="1" applyFont="1" applyFill="1" applyBorder="1" applyAlignment="1">
      <alignment horizontal="center" shrinkToFit="1"/>
    </xf>
    <xf numFmtId="0" fontId="27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shrinkToFit="1"/>
    </xf>
    <xf numFmtId="49" fontId="27" fillId="0" borderId="11" xfId="0" applyNumberFormat="1" applyFont="1" applyFill="1" applyBorder="1" applyAlignment="1">
      <alignment horizontal="center" wrapText="1" shrinkToFit="1"/>
    </xf>
    <xf numFmtId="49" fontId="20" fillId="0" borderId="11" xfId="0" applyNumberFormat="1" applyFont="1" applyFill="1" applyBorder="1" applyAlignment="1">
      <alignment horizontal="center" wrapText="1" shrinkToFit="1"/>
    </xf>
    <xf numFmtId="0" fontId="20" fillId="29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/>
    </xf>
    <xf numFmtId="0" fontId="20" fillId="26" borderId="11" xfId="0" applyFont="1" applyFill="1" applyBorder="1" applyAlignment="1">
      <alignment horizontal="center"/>
    </xf>
    <xf numFmtId="0" fontId="20" fillId="26" borderId="11" xfId="0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shrinkToFit="1"/>
    </xf>
    <xf numFmtId="0" fontId="27" fillId="28" borderId="23" xfId="0" applyFont="1" applyFill="1" applyBorder="1" applyAlignment="1">
      <alignment horizontal="center" vertical="center" wrapText="1"/>
    </xf>
    <xf numFmtId="0" fontId="27" fillId="28" borderId="24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0" fontId="27" fillId="28" borderId="11" xfId="0" applyFont="1" applyFill="1" applyBorder="1" applyAlignment="1">
      <alignment horizontal="center" vertical="center" wrapText="1"/>
    </xf>
    <xf numFmtId="49" fontId="27" fillId="28" borderId="11" xfId="0" applyNumberFormat="1" applyFont="1" applyFill="1" applyBorder="1" applyAlignment="1">
      <alignment horizontal="center" vertical="center" wrapText="1"/>
    </xf>
    <xf numFmtId="49" fontId="27" fillId="28" borderId="11" xfId="0" applyNumberFormat="1" applyFont="1" applyFill="1" applyBorder="1" applyAlignment="1">
      <alignment horizontal="center" vertical="center"/>
    </xf>
    <xf numFmtId="172" fontId="27" fillId="28" borderId="11" xfId="0" applyNumberFormat="1" applyFont="1" applyFill="1" applyBorder="1" applyAlignment="1">
      <alignment horizontal="center" vertical="center"/>
    </xf>
    <xf numFmtId="172" fontId="28" fillId="28" borderId="11" xfId="0" applyNumberFormat="1" applyFont="1" applyFill="1" applyBorder="1" applyAlignment="1">
      <alignment horizontal="center" vertical="center"/>
    </xf>
    <xf numFmtId="0" fontId="19" fillId="28" borderId="11" xfId="0" applyFont="1" applyFill="1" applyBorder="1" applyAlignment="1">
      <alignment vertical="center" wrapText="1"/>
    </xf>
    <xf numFmtId="0" fontId="27" fillId="30" borderId="11" xfId="0" applyFont="1" applyFill="1" applyBorder="1" applyAlignment="1">
      <alignment vertical="top" wrapText="1"/>
    </xf>
    <xf numFmtId="49" fontId="28" fillId="30" borderId="11" xfId="0" applyNumberFormat="1" applyFont="1" applyFill="1" applyBorder="1" applyAlignment="1">
      <alignment horizontal="center" vertical="top" shrinkToFit="1"/>
    </xf>
    <xf numFmtId="49" fontId="28" fillId="28" borderId="11" xfId="0" applyNumberFormat="1" applyFont="1" applyFill="1" applyBorder="1" applyAlignment="1">
      <alignment horizontal="center" vertical="top" shrinkToFit="1"/>
    </xf>
    <xf numFmtId="49" fontId="28" fillId="28" borderId="11" xfId="0" applyNumberFormat="1" applyFont="1" applyFill="1" applyBorder="1" applyAlignment="1">
      <alignment vertical="center"/>
    </xf>
    <xf numFmtId="172" fontId="28" fillId="28" borderId="11" xfId="0" applyNumberFormat="1" applyFont="1" applyFill="1" applyBorder="1" applyAlignment="1">
      <alignment horizontal="center" vertical="center" shrinkToFit="1"/>
    </xf>
    <xf numFmtId="174" fontId="28" fillId="28" borderId="11" xfId="0" applyNumberFormat="1" applyFont="1" applyFill="1" applyBorder="1" applyAlignment="1">
      <alignment horizontal="center" vertical="top" shrinkToFit="1"/>
    </xf>
    <xf numFmtId="0" fontId="27" fillId="28" borderId="26" xfId="0" applyFont="1" applyFill="1" applyBorder="1" applyAlignment="1">
      <alignment wrapText="1"/>
    </xf>
    <xf numFmtId="49" fontId="24" fillId="28" borderId="11" xfId="0" applyNumberFormat="1" applyFont="1" applyFill="1" applyBorder="1" applyAlignment="1">
      <alignment horizontal="center" vertical="top" shrinkToFit="1"/>
    </xf>
    <xf numFmtId="0" fontId="19" fillId="0" borderId="0" xfId="0" applyFont="1" applyBorder="1" applyAlignment="1">
      <alignment horizontal="right" wrapText="1"/>
    </xf>
    <xf numFmtId="0" fontId="40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40" fillId="0" borderId="0" xfId="54" applyFont="1" applyAlignment="1">
      <alignment horizontal="right"/>
      <protection/>
    </xf>
    <xf numFmtId="0" fontId="0" fillId="0" borderId="0" xfId="54" applyAlignment="1">
      <alignment horizontal="right"/>
      <protection/>
    </xf>
    <xf numFmtId="0" fontId="20" fillId="28" borderId="27" xfId="0" applyFont="1" applyFill="1" applyBorder="1" applyAlignment="1">
      <alignment wrapText="1"/>
    </xf>
    <xf numFmtId="49" fontId="20" fillId="28" borderId="20" xfId="0" applyNumberFormat="1" applyFont="1" applyFill="1" applyBorder="1" applyAlignment="1">
      <alignment horizontal="center" shrinkToFit="1"/>
    </xf>
    <xf numFmtId="49" fontId="26" fillId="27" borderId="20" xfId="0" applyNumberFormat="1" applyFont="1" applyFill="1" applyBorder="1" applyAlignment="1">
      <alignment horizontal="left" shrinkToFit="1"/>
    </xf>
    <xf numFmtId="0" fontId="19" fillId="0" borderId="28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0" fillId="0" borderId="29" xfId="0" applyFont="1" applyFill="1" applyBorder="1" applyAlignment="1">
      <alignment horizontal="center"/>
    </xf>
    <xf numFmtId="0" fontId="20" fillId="26" borderId="14" xfId="0" applyFont="1" applyFill="1" applyBorder="1" applyAlignment="1">
      <alignment horizontal="left"/>
    </xf>
    <xf numFmtId="0" fontId="20" fillId="0" borderId="30" xfId="0" applyFont="1" applyFill="1" applyBorder="1" applyAlignment="1">
      <alignment horizontal="center" vertical="center" wrapText="1"/>
    </xf>
    <xf numFmtId="49" fontId="19" fillId="26" borderId="11" xfId="0" applyNumberFormat="1" applyFont="1" applyFill="1" applyBorder="1" applyAlignment="1">
      <alignment horizontal="center" wrapText="1" shrinkToFit="1"/>
    </xf>
    <xf numFmtId="174" fontId="19" fillId="28" borderId="11" xfId="0" applyNumberFormat="1" applyFont="1" applyFill="1" applyBorder="1" applyAlignment="1">
      <alignment horizontal="center" vertical="center" shrinkToFit="1"/>
    </xf>
    <xf numFmtId="0" fontId="20" fillId="28" borderId="11" xfId="0" applyFont="1" applyFill="1" applyBorder="1" applyAlignment="1">
      <alignment vertical="center" wrapText="1"/>
    </xf>
    <xf numFmtId="49" fontId="19" fillId="30" borderId="11" xfId="0" applyNumberFormat="1" applyFont="1" applyFill="1" applyBorder="1" applyAlignment="1">
      <alignment horizontal="center" vertical="center" shrinkToFit="1"/>
    </xf>
    <xf numFmtId="0" fontId="20" fillId="28" borderId="11" xfId="0" applyFont="1" applyFill="1" applyBorder="1" applyAlignment="1">
      <alignment horizontal="center" vertical="center" wrapText="1"/>
    </xf>
    <xf numFmtId="49" fontId="20" fillId="28" borderId="11" xfId="0" applyNumberFormat="1" applyFont="1" applyFill="1" applyBorder="1" applyAlignment="1">
      <alignment horizontal="center" vertical="center" wrapText="1"/>
    </xf>
    <xf numFmtId="49" fontId="20" fillId="28" borderId="11" xfId="0" applyNumberFormat="1" applyFont="1" applyFill="1" applyBorder="1" applyAlignment="1">
      <alignment horizontal="center" vertical="center"/>
    </xf>
    <xf numFmtId="49" fontId="19" fillId="28" borderId="11" xfId="0" applyNumberFormat="1" applyFont="1" applyFill="1" applyBorder="1" applyAlignment="1">
      <alignment horizontal="center" vertical="center" shrinkToFit="1"/>
    </xf>
    <xf numFmtId="49" fontId="41" fillId="0" borderId="0" xfId="0" applyNumberFormat="1" applyFont="1" applyFill="1" applyAlignment="1">
      <alignment horizontal="right" wrapText="1"/>
    </xf>
    <xf numFmtId="0" fontId="43" fillId="0" borderId="11" xfId="0" applyFont="1" applyFill="1" applyBorder="1" applyAlignment="1">
      <alignment horizontal="center" vertical="center" wrapText="1"/>
    </xf>
    <xf numFmtId="0" fontId="43" fillId="26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 wrapText="1"/>
    </xf>
    <xf numFmtId="172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49" fontId="44" fillId="26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 wrapText="1"/>
    </xf>
    <xf numFmtId="49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172" fontId="44" fillId="0" borderId="11" xfId="0" applyNumberFormat="1" applyFont="1" applyFill="1" applyBorder="1" applyAlignment="1">
      <alignment horizontal="center" vertical="center"/>
    </xf>
    <xf numFmtId="172" fontId="43" fillId="0" borderId="11" xfId="0" applyNumberFormat="1" applyFont="1" applyFill="1" applyBorder="1" applyAlignment="1">
      <alignment horizontal="center" vertical="center" shrinkToFi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/>
    </xf>
    <xf numFmtId="0" fontId="44" fillId="26" borderId="11" xfId="0" applyFont="1" applyFill="1" applyBorder="1" applyAlignment="1">
      <alignment horizontal="center" vertical="center" wrapText="1"/>
    </xf>
    <xf numFmtId="49" fontId="44" fillId="26" borderId="11" xfId="0" applyNumberFormat="1" applyFont="1" applyFill="1" applyBorder="1" applyAlignment="1">
      <alignment horizontal="center" vertical="center" wrapText="1"/>
    </xf>
    <xf numFmtId="49" fontId="44" fillId="28" borderId="11" xfId="0" applyNumberFormat="1" applyFont="1" applyFill="1" applyBorder="1" applyAlignment="1">
      <alignment horizontal="center" vertical="center"/>
    </xf>
    <xf numFmtId="174" fontId="43" fillId="0" borderId="11" xfId="0" applyNumberFormat="1" applyFont="1" applyFill="1" applyBorder="1" applyAlignment="1">
      <alignment horizontal="center" vertical="center"/>
    </xf>
    <xf numFmtId="172" fontId="44" fillId="0" borderId="11" xfId="0" applyNumberFormat="1" applyFont="1" applyFill="1" applyBorder="1" applyAlignment="1">
      <alignment horizontal="center" vertical="center" shrinkToFit="1"/>
    </xf>
    <xf numFmtId="0" fontId="44" fillId="28" borderId="11" xfId="0" applyFont="1" applyFill="1" applyBorder="1" applyAlignment="1">
      <alignment vertical="center" wrapText="1"/>
    </xf>
    <xf numFmtId="0" fontId="44" fillId="28" borderId="11" xfId="0" applyFont="1" applyFill="1" applyBorder="1" applyAlignment="1">
      <alignment horizontal="center" vertical="center" wrapText="1"/>
    </xf>
    <xf numFmtId="49" fontId="44" fillId="28" borderId="11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vertical="center" wrapText="1"/>
    </xf>
    <xf numFmtId="174" fontId="44" fillId="0" borderId="11" xfId="0" applyNumberFormat="1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right" vertical="center" wrapText="1"/>
    </xf>
    <xf numFmtId="49" fontId="28" fillId="0" borderId="11" xfId="0" applyNumberFormat="1" applyFont="1" applyBorder="1" applyAlignment="1">
      <alignment horizontal="right" vertical="center" wrapText="1"/>
    </xf>
    <xf numFmtId="0" fontId="28" fillId="0" borderId="11" xfId="0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right" vertical="center" wrapText="1"/>
    </xf>
    <xf numFmtId="0" fontId="20" fillId="0" borderId="14" xfId="54" applyFont="1" applyBorder="1" applyAlignment="1">
      <alignment horizontal="right"/>
      <protection/>
    </xf>
    <xf numFmtId="0" fontId="27" fillId="0" borderId="14" xfId="54" applyFont="1" applyBorder="1" applyAlignment="1">
      <alignment horizontal="center"/>
      <protection/>
    </xf>
    <xf numFmtId="0" fontId="20" fillId="0" borderId="14" xfId="54" applyFont="1" applyBorder="1" applyAlignment="1">
      <alignment horizontal="center"/>
      <protection/>
    </xf>
    <xf numFmtId="0" fontId="20" fillId="0" borderId="14" xfId="54" applyFont="1" applyBorder="1" applyAlignment="1">
      <alignment horizontal="center" wrapText="1"/>
      <protection/>
    </xf>
    <xf numFmtId="0" fontId="27" fillId="0" borderId="14" xfId="54" applyFont="1" applyBorder="1" applyAlignment="1">
      <alignment horizontal="center" wrapText="1"/>
      <protection/>
    </xf>
    <xf numFmtId="0" fontId="20" fillId="0" borderId="14" xfId="54" applyFont="1" applyBorder="1" applyAlignment="1">
      <alignment wrapText="1"/>
      <protection/>
    </xf>
    <xf numFmtId="172" fontId="24" fillId="0" borderId="0" xfId="0" applyNumberFormat="1" applyFont="1" applyAlignment="1">
      <alignment/>
    </xf>
    <xf numFmtId="0" fontId="45" fillId="0" borderId="31" xfId="0" applyFont="1" applyBorder="1" applyAlignment="1">
      <alignment wrapText="1"/>
    </xf>
    <xf numFmtId="0" fontId="27" fillId="31" borderId="11" xfId="0" applyFont="1" applyFill="1" applyBorder="1" applyAlignment="1">
      <alignment horizontal="center" vertical="center" wrapText="1"/>
    </xf>
    <xf numFmtId="172" fontId="27" fillId="31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172" fontId="27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172" fontId="28" fillId="0" borderId="11" xfId="0" applyNumberFormat="1" applyFont="1" applyFill="1" applyBorder="1" applyAlignment="1">
      <alignment horizontal="center" vertical="center"/>
    </xf>
    <xf numFmtId="172" fontId="19" fillId="0" borderId="11" xfId="0" applyNumberFormat="1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center" vertical="top" shrinkToFit="1"/>
    </xf>
    <xf numFmtId="0" fontId="44" fillId="0" borderId="32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/>
    </xf>
    <xf numFmtId="172" fontId="19" fillId="0" borderId="17" xfId="0" applyNumberFormat="1" applyFont="1" applyFill="1" applyBorder="1" applyAlignment="1">
      <alignment horizontal="center" vertical="center"/>
    </xf>
    <xf numFmtId="172" fontId="27" fillId="0" borderId="11" xfId="0" applyNumberFormat="1" applyFont="1" applyFill="1" applyBorder="1" applyAlignment="1">
      <alignment horizontal="center" vertical="center" shrinkToFit="1"/>
    </xf>
    <xf numFmtId="0" fontId="27" fillId="0" borderId="32" xfId="0" applyFont="1" applyFill="1" applyBorder="1" applyAlignment="1">
      <alignment vertical="center" wrapText="1"/>
    </xf>
    <xf numFmtId="172" fontId="28" fillId="0" borderId="11" xfId="0" applyNumberFormat="1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vertical="center" wrapText="1"/>
    </xf>
    <xf numFmtId="174" fontId="19" fillId="0" borderId="11" xfId="0" applyNumberFormat="1" applyFont="1" applyFill="1" applyBorder="1" applyAlignment="1">
      <alignment horizontal="center" vertical="center" shrinkToFit="1"/>
    </xf>
    <xf numFmtId="174" fontId="44" fillId="0" borderId="11" xfId="0" applyNumberFormat="1" applyFont="1" applyFill="1" applyBorder="1" applyAlignment="1">
      <alignment horizontal="center" vertical="center" shrinkToFit="1"/>
    </xf>
    <xf numFmtId="0" fontId="19" fillId="0" borderId="11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top" shrinkToFit="1"/>
    </xf>
    <xf numFmtId="49" fontId="24" fillId="0" borderId="11" xfId="0" applyNumberFormat="1" applyFont="1" applyFill="1" applyBorder="1" applyAlignment="1">
      <alignment horizontal="center" vertical="top" shrinkToFit="1"/>
    </xf>
    <xf numFmtId="0" fontId="27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vertical="top" wrapText="1"/>
    </xf>
    <xf numFmtId="49" fontId="34" fillId="32" borderId="11" xfId="0" applyNumberFormat="1" applyFont="1" applyFill="1" applyBorder="1" applyAlignment="1" applyProtection="1">
      <alignment horizontal="center" shrinkToFit="1"/>
      <protection locked="0"/>
    </xf>
    <xf numFmtId="0" fontId="29" fillId="32" borderId="0" xfId="0" applyFont="1" applyFill="1" applyAlignment="1">
      <alignment horizontal="center"/>
    </xf>
    <xf numFmtId="0" fontId="48" fillId="31" borderId="11" xfId="0" applyFont="1" applyFill="1" applyBorder="1" applyAlignment="1">
      <alignment horizontal="center"/>
    </xf>
    <xf numFmtId="49" fontId="48" fillId="31" borderId="14" xfId="0" applyNumberFormat="1" applyFont="1" applyFill="1" applyBorder="1" applyAlignment="1">
      <alignment horizontal="center" wrapText="1" shrinkToFit="1"/>
    </xf>
    <xf numFmtId="49" fontId="48" fillId="0" borderId="14" xfId="0" applyNumberFormat="1" applyFont="1" applyFill="1" applyBorder="1" applyAlignment="1">
      <alignment horizontal="center" wrapText="1" shrinkToFit="1"/>
    </xf>
    <xf numFmtId="11" fontId="20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shrinkToFit="1"/>
    </xf>
    <xf numFmtId="49" fontId="48" fillId="31" borderId="11" xfId="0" applyNumberFormat="1" applyFont="1" applyFill="1" applyBorder="1" applyAlignment="1">
      <alignment horizontal="center" shrinkToFit="1"/>
    </xf>
    <xf numFmtId="0" fontId="27" fillId="31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20" fillId="29" borderId="11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 vertical="center" wrapText="1"/>
    </xf>
    <xf numFmtId="49" fontId="27" fillId="31" borderId="11" xfId="0" applyNumberFormat="1" applyFont="1" applyFill="1" applyBorder="1" applyAlignment="1">
      <alignment horizontal="center" shrinkToFit="1"/>
    </xf>
    <xf numFmtId="0" fontId="27" fillId="31" borderId="30" xfId="0" applyFont="1" applyFill="1" applyBorder="1" applyAlignment="1">
      <alignment horizontal="center" vertical="center" wrapText="1"/>
    </xf>
    <xf numFmtId="0" fontId="49" fillId="29" borderId="33" xfId="0" applyFont="1" applyFill="1" applyBorder="1" applyAlignment="1">
      <alignment horizontal="center" vertical="center" wrapText="1"/>
    </xf>
    <xf numFmtId="0" fontId="27" fillId="29" borderId="34" xfId="0" applyFont="1" applyFill="1" applyBorder="1" applyAlignment="1">
      <alignment horizontal="center" vertical="center" wrapText="1"/>
    </xf>
    <xf numFmtId="0" fontId="33" fillId="26" borderId="35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49" fillId="31" borderId="36" xfId="0" applyFont="1" applyFill="1" applyBorder="1" applyAlignment="1">
      <alignment horizontal="center" vertical="center" wrapText="1"/>
    </xf>
    <xf numFmtId="0" fontId="27" fillId="31" borderId="34" xfId="0" applyFont="1" applyFill="1" applyBorder="1" applyAlignment="1">
      <alignment horizontal="center" vertical="center" wrapText="1"/>
    </xf>
    <xf numFmtId="0" fontId="27" fillId="31" borderId="14" xfId="0" applyFont="1" applyFill="1" applyBorder="1" applyAlignment="1">
      <alignment horizontal="center" wrapText="1"/>
    </xf>
    <xf numFmtId="0" fontId="27" fillId="31" borderId="23" xfId="0" applyFont="1" applyFill="1" applyBorder="1" applyAlignment="1">
      <alignment horizontal="center" vertical="center" wrapText="1"/>
    </xf>
    <xf numFmtId="0" fontId="20" fillId="31" borderId="14" xfId="0" applyFont="1" applyFill="1" applyBorder="1" applyAlignment="1">
      <alignment horizontal="center" wrapText="1"/>
    </xf>
    <xf numFmtId="0" fontId="20" fillId="31" borderId="23" xfId="0" applyFont="1" applyFill="1" applyBorder="1" applyAlignment="1">
      <alignment horizontal="center" vertical="center" wrapText="1"/>
    </xf>
    <xf numFmtId="0" fontId="48" fillId="31" borderId="24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wrapText="1"/>
    </xf>
    <xf numFmtId="49" fontId="50" fillId="31" borderId="15" xfId="0" applyNumberFormat="1" applyFont="1" applyFill="1" applyBorder="1" applyAlignment="1">
      <alignment horizontal="center" shrinkToFit="1"/>
    </xf>
    <xf numFmtId="49" fontId="50" fillId="0" borderId="11" xfId="0" applyNumberFormat="1" applyFont="1" applyFill="1" applyBorder="1" applyAlignment="1">
      <alignment horizontal="center" shrinkToFit="1"/>
    </xf>
    <xf numFmtId="0" fontId="48" fillId="31" borderId="11" xfId="0" applyFont="1" applyFill="1" applyBorder="1" applyAlignment="1">
      <alignment horizontal="center" vertical="center" wrapText="1"/>
    </xf>
    <xf numFmtId="172" fontId="48" fillId="31" borderId="11" xfId="0" applyNumberFormat="1" applyFont="1" applyFill="1" applyBorder="1" applyAlignment="1" applyProtection="1">
      <alignment horizontal="center" vertical="center" shrinkToFit="1"/>
      <protection locked="0"/>
    </xf>
    <xf numFmtId="49" fontId="19" fillId="26" borderId="11" xfId="0" applyNumberFormat="1" applyFont="1" applyFill="1" applyBorder="1" applyAlignment="1">
      <alignment horizontal="center" shrinkToFit="1"/>
    </xf>
    <xf numFmtId="0" fontId="51" fillId="32" borderId="11" xfId="0" applyFont="1" applyFill="1" applyBorder="1" applyAlignment="1">
      <alignment horizontal="center" vertical="center" wrapText="1"/>
    </xf>
    <xf numFmtId="0" fontId="29" fillId="32" borderId="11" xfId="0" applyFont="1" applyFill="1" applyBorder="1" applyAlignment="1">
      <alignment horizontal="center" vertical="center" wrapText="1"/>
    </xf>
    <xf numFmtId="0" fontId="28" fillId="32" borderId="11" xfId="0" applyFont="1" applyFill="1" applyBorder="1" applyAlignment="1">
      <alignment horizontal="center" vertical="center" wrapText="1"/>
    </xf>
    <xf numFmtId="49" fontId="28" fillId="32" borderId="11" xfId="0" applyNumberFormat="1" applyFont="1" applyFill="1" applyBorder="1" applyAlignment="1">
      <alignment vertical="center" wrapText="1"/>
    </xf>
    <xf numFmtId="49" fontId="19" fillId="32" borderId="11" xfId="0" applyNumberFormat="1" applyFont="1" applyFill="1" applyBorder="1" applyAlignment="1">
      <alignment vertical="center"/>
    </xf>
    <xf numFmtId="172" fontId="29" fillId="32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vertical="center" wrapText="1"/>
    </xf>
    <xf numFmtId="0" fontId="27" fillId="31" borderId="12" xfId="0" applyFont="1" applyFill="1" applyBorder="1" applyAlignment="1">
      <alignment vertical="center" wrapText="1"/>
    </xf>
    <xf numFmtId="0" fontId="27" fillId="31" borderId="12" xfId="0" applyFont="1" applyFill="1" applyBorder="1" applyAlignment="1">
      <alignment horizontal="center" vertical="center" wrapText="1"/>
    </xf>
    <xf numFmtId="49" fontId="27" fillId="31" borderId="12" xfId="0" applyNumberFormat="1" applyFont="1" applyFill="1" applyBorder="1" applyAlignment="1">
      <alignment horizontal="center" vertical="center" wrapText="1"/>
    </xf>
    <xf numFmtId="49" fontId="27" fillId="31" borderId="12" xfId="0" applyNumberFormat="1" applyFont="1" applyFill="1" applyBorder="1" applyAlignment="1">
      <alignment horizontal="center" vertical="center"/>
    </xf>
    <xf numFmtId="172" fontId="27" fillId="31" borderId="12" xfId="0" applyNumberFormat="1" applyFont="1" applyFill="1" applyBorder="1" applyAlignment="1">
      <alignment horizontal="center" vertical="center"/>
    </xf>
    <xf numFmtId="0" fontId="27" fillId="31" borderId="11" xfId="0" applyFont="1" applyFill="1" applyBorder="1" applyAlignment="1">
      <alignment vertical="center" wrapText="1"/>
    </xf>
    <xf numFmtId="49" fontId="27" fillId="31" borderId="11" xfId="0" applyNumberFormat="1" applyFont="1" applyFill="1" applyBorder="1" applyAlignment="1">
      <alignment horizontal="center" vertical="center" wrapText="1"/>
    </xf>
    <xf numFmtId="49" fontId="27" fillId="31" borderId="11" xfId="0" applyNumberFormat="1" applyFont="1" applyFill="1" applyBorder="1" applyAlignment="1">
      <alignment horizontal="center" vertical="center"/>
    </xf>
    <xf numFmtId="49" fontId="19" fillId="27" borderId="11" xfId="0" applyNumberFormat="1" applyFont="1" applyFill="1" applyBorder="1" applyAlignment="1">
      <alignment horizontal="center" vertical="top" shrinkToFit="1"/>
    </xf>
    <xf numFmtId="49" fontId="27" fillId="33" borderId="11" xfId="0" applyNumberFormat="1" applyFont="1" applyFill="1" applyBorder="1" applyAlignment="1">
      <alignment horizontal="center" vertical="top" shrinkToFit="1"/>
    </xf>
    <xf numFmtId="49" fontId="27" fillId="31" borderId="11" xfId="0" applyNumberFormat="1" applyFont="1" applyFill="1" applyBorder="1" applyAlignment="1">
      <alignment horizontal="center" vertical="top" shrinkToFit="1"/>
    </xf>
    <xf numFmtId="49" fontId="19" fillId="26" borderId="11" xfId="0" applyNumberFormat="1" applyFont="1" applyFill="1" applyBorder="1" applyAlignment="1">
      <alignment horizontal="center" vertical="top" shrinkToFit="1"/>
    </xf>
    <xf numFmtId="0" fontId="44" fillId="31" borderId="11" xfId="0" applyFont="1" applyFill="1" applyBorder="1" applyAlignment="1">
      <alignment vertical="center" wrapText="1"/>
    </xf>
    <xf numFmtId="0" fontId="44" fillId="31" borderId="11" xfId="0" applyFont="1" applyFill="1" applyBorder="1" applyAlignment="1">
      <alignment horizontal="center" vertical="center" wrapText="1"/>
    </xf>
    <xf numFmtId="49" fontId="44" fillId="31" borderId="11" xfId="0" applyNumberFormat="1" applyFont="1" applyFill="1" applyBorder="1" applyAlignment="1">
      <alignment horizontal="center" vertical="center" wrapText="1"/>
    </xf>
    <xf numFmtId="49" fontId="44" fillId="31" borderId="11" xfId="0" applyNumberFormat="1" applyFont="1" applyFill="1" applyBorder="1" applyAlignment="1">
      <alignment horizontal="center" vertical="center"/>
    </xf>
    <xf numFmtId="172" fontId="44" fillId="31" borderId="11" xfId="0" applyNumberFormat="1" applyFont="1" applyFill="1" applyBorder="1" applyAlignment="1">
      <alignment horizontal="center" vertical="center"/>
    </xf>
    <xf numFmtId="172" fontId="27" fillId="31" borderId="11" xfId="0" applyNumberFormat="1" applyFont="1" applyFill="1" applyBorder="1" applyAlignment="1">
      <alignment horizontal="center" vertical="center" shrinkToFit="1"/>
    </xf>
    <xf numFmtId="49" fontId="27" fillId="31" borderId="11" xfId="0" applyNumberFormat="1" applyFont="1" applyFill="1" applyBorder="1" applyAlignment="1">
      <alignment vertical="center"/>
    </xf>
    <xf numFmtId="0" fontId="19" fillId="26" borderId="17" xfId="0" applyFont="1" applyFill="1" applyBorder="1" applyAlignment="1">
      <alignment vertical="center" wrapText="1"/>
    </xf>
    <xf numFmtId="49" fontId="19" fillId="26" borderId="17" xfId="0" applyNumberFormat="1" applyFont="1" applyFill="1" applyBorder="1" applyAlignment="1">
      <alignment horizontal="center" vertical="center"/>
    </xf>
    <xf numFmtId="172" fontId="44" fillId="28" borderId="11" xfId="0" applyNumberFormat="1" applyFont="1" applyFill="1" applyBorder="1" applyAlignment="1">
      <alignment horizontal="center" vertical="center" shrinkToFit="1"/>
    </xf>
    <xf numFmtId="0" fontId="19" fillId="0" borderId="15" xfId="0" applyFont="1" applyBorder="1" applyAlignment="1">
      <alignment vertical="center" wrapText="1"/>
    </xf>
    <xf numFmtId="174" fontId="27" fillId="31" borderId="11" xfId="0" applyNumberFormat="1" applyFont="1" applyFill="1" applyBorder="1" applyAlignment="1">
      <alignment horizontal="center" vertical="center" shrinkToFit="1"/>
    </xf>
    <xf numFmtId="174" fontId="20" fillId="28" borderId="11" xfId="0" applyNumberFormat="1" applyFont="1" applyFill="1" applyBorder="1" applyAlignment="1">
      <alignment horizontal="center" vertical="center" shrinkToFit="1"/>
    </xf>
    <xf numFmtId="0" fontId="27" fillId="31" borderId="26" xfId="0" applyFont="1" applyFill="1" applyBorder="1" applyAlignment="1">
      <alignment wrapText="1"/>
    </xf>
    <xf numFmtId="49" fontId="46" fillId="31" borderId="11" xfId="0" applyNumberFormat="1" applyFont="1" applyFill="1" applyBorder="1" applyAlignment="1">
      <alignment horizontal="center" vertical="top" shrinkToFit="1"/>
    </xf>
    <xf numFmtId="49" fontId="19" fillId="0" borderId="11" xfId="0" applyNumberFormat="1" applyFont="1" applyFill="1" applyBorder="1" applyAlignment="1">
      <alignment horizontal="center" vertical="center" shrinkToFit="1"/>
    </xf>
    <xf numFmtId="0" fontId="19" fillId="27" borderId="11" xfId="0" applyFont="1" applyFill="1" applyBorder="1" applyAlignment="1">
      <alignment vertical="center" wrapText="1"/>
    </xf>
    <xf numFmtId="0" fontId="27" fillId="33" borderId="11" xfId="0" applyFont="1" applyFill="1" applyBorder="1" applyAlignment="1">
      <alignment vertical="center" wrapText="1"/>
    </xf>
    <xf numFmtId="0" fontId="27" fillId="32" borderId="11" xfId="0" applyFont="1" applyFill="1" applyBorder="1" applyAlignment="1">
      <alignment horizontal="center" vertical="center" wrapText="1"/>
    </xf>
    <xf numFmtId="49" fontId="27" fillId="32" borderId="11" xfId="0" applyNumberFormat="1" applyFont="1" applyFill="1" applyBorder="1" applyAlignment="1">
      <alignment vertical="center" wrapText="1"/>
    </xf>
    <xf numFmtId="49" fontId="20" fillId="32" borderId="11" xfId="0" applyNumberFormat="1" applyFont="1" applyFill="1" applyBorder="1" applyAlignment="1">
      <alignment vertical="center"/>
    </xf>
    <xf numFmtId="172" fontId="27" fillId="32" borderId="11" xfId="0" applyNumberFormat="1" applyFont="1" applyFill="1" applyBorder="1" applyAlignment="1">
      <alignment horizontal="center" vertical="center"/>
    </xf>
    <xf numFmtId="0" fontId="28" fillId="31" borderId="12" xfId="0" applyFont="1" applyFill="1" applyBorder="1" applyAlignment="1">
      <alignment horizontal="center" vertical="center" wrapText="1"/>
    </xf>
    <xf numFmtId="49" fontId="28" fillId="31" borderId="12" xfId="0" applyNumberFormat="1" applyFont="1" applyFill="1" applyBorder="1" applyAlignment="1">
      <alignment horizontal="center" vertical="center" wrapText="1"/>
    </xf>
    <xf numFmtId="49" fontId="28" fillId="31" borderId="12" xfId="0" applyNumberFormat="1" applyFont="1" applyFill="1" applyBorder="1" applyAlignment="1">
      <alignment horizontal="center" vertical="center"/>
    </xf>
    <xf numFmtId="172" fontId="28" fillId="31" borderId="12" xfId="0" applyNumberFormat="1" applyFont="1" applyFill="1" applyBorder="1" applyAlignment="1">
      <alignment horizontal="center" vertical="center"/>
    </xf>
    <xf numFmtId="0" fontId="43" fillId="28" borderId="11" xfId="0" applyFont="1" applyFill="1" applyBorder="1" applyAlignment="1">
      <alignment vertical="center" wrapText="1"/>
    </xf>
    <xf numFmtId="0" fontId="43" fillId="28" borderId="11" xfId="0" applyFont="1" applyFill="1" applyBorder="1" applyAlignment="1">
      <alignment horizontal="center" vertical="center" wrapText="1"/>
    </xf>
    <xf numFmtId="49" fontId="43" fillId="28" borderId="11" xfId="0" applyNumberFormat="1" applyFont="1" applyFill="1" applyBorder="1" applyAlignment="1">
      <alignment horizontal="center" vertical="center" wrapText="1"/>
    </xf>
    <xf numFmtId="49" fontId="43" fillId="28" borderId="11" xfId="0" applyNumberFormat="1" applyFont="1" applyFill="1" applyBorder="1" applyAlignment="1">
      <alignment horizontal="center" vertical="center"/>
    </xf>
    <xf numFmtId="172" fontId="43" fillId="28" borderId="11" xfId="0" applyNumberFormat="1" applyFont="1" applyFill="1" applyBorder="1" applyAlignment="1">
      <alignment horizontal="center" vertical="center"/>
    </xf>
    <xf numFmtId="172" fontId="43" fillId="28" borderId="11" xfId="0" applyNumberFormat="1" applyFont="1" applyFill="1" applyBorder="1" applyAlignment="1">
      <alignment horizontal="center" vertical="top" shrinkToFit="1"/>
    </xf>
    <xf numFmtId="0" fontId="43" fillId="30" borderId="11" xfId="0" applyFont="1" applyFill="1" applyBorder="1" applyAlignment="1">
      <alignment vertical="top" wrapText="1"/>
    </xf>
    <xf numFmtId="49" fontId="43" fillId="30" borderId="11" xfId="0" applyNumberFormat="1" applyFont="1" applyFill="1" applyBorder="1" applyAlignment="1">
      <alignment horizontal="center" vertical="top" shrinkToFit="1"/>
    </xf>
    <xf numFmtId="0" fontId="28" fillId="31" borderId="11" xfId="0" applyFont="1" applyFill="1" applyBorder="1" applyAlignment="1">
      <alignment horizontal="center" vertical="center" wrapText="1"/>
    </xf>
    <xf numFmtId="49" fontId="28" fillId="31" borderId="11" xfId="0" applyNumberFormat="1" applyFont="1" applyFill="1" applyBorder="1" applyAlignment="1">
      <alignment horizontal="center" vertical="center" wrapText="1"/>
    </xf>
    <xf numFmtId="49" fontId="28" fillId="31" borderId="11" xfId="0" applyNumberFormat="1" applyFont="1" applyFill="1" applyBorder="1" applyAlignment="1">
      <alignment horizontal="center" vertical="center"/>
    </xf>
    <xf numFmtId="172" fontId="28" fillId="31" borderId="11" xfId="0" applyNumberFormat="1" applyFont="1" applyFill="1" applyBorder="1" applyAlignment="1">
      <alignment horizontal="center" vertical="center"/>
    </xf>
    <xf numFmtId="172" fontId="43" fillId="28" borderId="11" xfId="0" applyNumberFormat="1" applyFont="1" applyFill="1" applyBorder="1" applyAlignment="1">
      <alignment horizontal="center" vertical="center" shrinkToFit="1"/>
    </xf>
    <xf numFmtId="0" fontId="27" fillId="31" borderId="15" xfId="0" applyFont="1" applyFill="1" applyBorder="1" applyAlignment="1">
      <alignment vertical="center" wrapText="1"/>
    </xf>
    <xf numFmtId="0" fontId="43" fillId="28" borderId="15" xfId="0" applyFont="1" applyFill="1" applyBorder="1" applyAlignment="1">
      <alignment wrapText="1"/>
    </xf>
    <xf numFmtId="49" fontId="43" fillId="28" borderId="11" xfId="0" applyNumberFormat="1" applyFont="1" applyFill="1" applyBorder="1" applyAlignment="1">
      <alignment horizontal="center" vertical="center" shrinkToFit="1"/>
    </xf>
    <xf numFmtId="172" fontId="28" fillId="31" borderId="11" xfId="0" applyNumberFormat="1" applyFont="1" applyFill="1" applyBorder="1" applyAlignment="1">
      <alignment horizontal="center" vertical="center" shrinkToFit="1"/>
    </xf>
    <xf numFmtId="174" fontId="43" fillId="28" borderId="11" xfId="0" applyNumberFormat="1" applyFont="1" applyFill="1" applyBorder="1" applyAlignment="1">
      <alignment horizontal="center" vertical="center" shrinkToFit="1"/>
    </xf>
    <xf numFmtId="174" fontId="28" fillId="31" borderId="11" xfId="0" applyNumberFormat="1" applyFont="1" applyFill="1" applyBorder="1" applyAlignment="1">
      <alignment horizontal="center" vertical="center" shrinkToFit="1"/>
    </xf>
    <xf numFmtId="49" fontId="27" fillId="31" borderId="11" xfId="0" applyNumberFormat="1" applyFont="1" applyFill="1" applyBorder="1" applyAlignment="1">
      <alignment horizontal="center" vertical="center" shrinkToFit="1"/>
    </xf>
    <xf numFmtId="0" fontId="28" fillId="32" borderId="14" xfId="54" applyFont="1" applyFill="1" applyBorder="1" applyAlignment="1">
      <alignment horizontal="center" vertical="center"/>
      <protection/>
    </xf>
    <xf numFmtId="0" fontId="28" fillId="32" borderId="14" xfId="54" applyFont="1" applyFill="1" applyBorder="1" applyAlignment="1">
      <alignment horizontal="center" vertical="center" wrapText="1"/>
      <protection/>
    </xf>
    <xf numFmtId="182" fontId="29" fillId="32" borderId="11" xfId="61" applyNumberFormat="1" applyFont="1" applyFill="1" applyBorder="1" applyAlignment="1" applyProtection="1">
      <alignment horizontal="center" vertical="center" shrinkToFit="1"/>
      <protection locked="0"/>
    </xf>
    <xf numFmtId="182" fontId="48" fillId="31" borderId="11" xfId="61" applyNumberFormat="1" applyFont="1" applyFill="1" applyBorder="1" applyAlignment="1" applyProtection="1">
      <alignment horizontal="center" vertical="center" shrinkToFit="1"/>
      <protection locked="0"/>
    </xf>
    <xf numFmtId="182" fontId="19" fillId="0" borderId="11" xfId="61" applyNumberFormat="1" applyFont="1" applyFill="1" applyBorder="1" applyAlignment="1" applyProtection="1">
      <alignment horizontal="center" vertical="center" shrinkToFit="1"/>
      <protection locked="0"/>
    </xf>
    <xf numFmtId="182" fontId="48" fillId="0" borderId="11" xfId="61" applyNumberFormat="1" applyFont="1" applyFill="1" applyBorder="1" applyAlignment="1" applyProtection="1">
      <alignment horizontal="center" vertical="center" shrinkToFit="1"/>
      <protection locked="0"/>
    </xf>
    <xf numFmtId="182" fontId="48" fillId="31" borderId="11" xfId="61" applyNumberFormat="1" applyFont="1" applyFill="1" applyBorder="1" applyAlignment="1">
      <alignment horizontal="center" vertical="center" shrinkToFit="1"/>
    </xf>
    <xf numFmtId="182" fontId="27" fillId="0" borderId="11" xfId="61" applyNumberFormat="1" applyFont="1" applyFill="1" applyBorder="1" applyAlignment="1" applyProtection="1">
      <alignment horizontal="center" vertical="center" shrinkToFit="1"/>
      <protection locked="0"/>
    </xf>
    <xf numFmtId="182" fontId="27" fillId="31" borderId="11" xfId="61" applyNumberFormat="1" applyFont="1" applyFill="1" applyBorder="1" applyAlignment="1" applyProtection="1">
      <alignment horizontal="center" vertical="center" shrinkToFit="1"/>
      <protection locked="0"/>
    </xf>
    <xf numFmtId="182" fontId="28" fillId="0" borderId="11" xfId="61" applyNumberFormat="1" applyFont="1" applyFill="1" applyBorder="1" applyAlignment="1" applyProtection="1">
      <alignment horizontal="center" vertical="center" shrinkToFit="1"/>
      <protection locked="0"/>
    </xf>
    <xf numFmtId="182" fontId="19" fillId="26" borderId="11" xfId="61" applyNumberFormat="1" applyFont="1" applyFill="1" applyBorder="1" applyAlignment="1" applyProtection="1">
      <alignment horizontal="center" vertical="center" shrinkToFit="1"/>
      <protection locked="0"/>
    </xf>
    <xf numFmtId="182" fontId="28" fillId="31" borderId="11" xfId="61" applyNumberFormat="1" applyFont="1" applyFill="1" applyBorder="1" applyAlignment="1" applyProtection="1">
      <alignment horizontal="center" vertical="center" shrinkToFit="1"/>
      <protection locked="0"/>
    </xf>
    <xf numFmtId="171" fontId="19" fillId="29" borderId="11" xfId="61" applyFont="1" applyFill="1" applyBorder="1" applyAlignment="1" applyProtection="1">
      <alignment horizontal="center" vertical="center" shrinkToFit="1"/>
      <protection locked="0"/>
    </xf>
    <xf numFmtId="171" fontId="19" fillId="0" borderId="11" xfId="61" applyFont="1" applyFill="1" applyBorder="1" applyAlignment="1" applyProtection="1">
      <alignment horizontal="center" vertical="center" shrinkToFit="1"/>
      <protection locked="0"/>
    </xf>
    <xf numFmtId="171" fontId="19" fillId="25" borderId="11" xfId="61" applyFont="1" applyFill="1" applyBorder="1" applyAlignment="1" applyProtection="1">
      <alignment horizontal="center" vertical="center" shrinkToFit="1"/>
      <protection locked="0"/>
    </xf>
    <xf numFmtId="171" fontId="19" fillId="26" borderId="11" xfId="61" applyFont="1" applyFill="1" applyBorder="1" applyAlignment="1" applyProtection="1">
      <alignment horizontal="center" vertical="center" shrinkToFit="1"/>
      <protection locked="0"/>
    </xf>
    <xf numFmtId="182" fontId="19" fillId="28" borderId="11" xfId="61" applyNumberFormat="1" applyFont="1" applyFill="1" applyBorder="1" applyAlignment="1" applyProtection="1">
      <alignment horizontal="center" vertical="center" shrinkToFit="1"/>
      <protection locked="0"/>
    </xf>
    <xf numFmtId="182" fontId="48" fillId="29" borderId="11" xfId="61" applyNumberFormat="1" applyFont="1" applyFill="1" applyBorder="1" applyAlignment="1" applyProtection="1">
      <alignment horizontal="center" vertical="center" shrinkToFit="1"/>
      <protection locked="0"/>
    </xf>
    <xf numFmtId="182" fontId="19" fillId="0" borderId="18" xfId="61" applyNumberFormat="1" applyFont="1" applyFill="1" applyBorder="1" applyAlignment="1" applyProtection="1">
      <alignment horizontal="center" vertical="center" shrinkToFit="1"/>
      <protection locked="0"/>
    </xf>
    <xf numFmtId="182" fontId="19" fillId="31" borderId="11" xfId="61" applyNumberFormat="1" applyFont="1" applyFill="1" applyBorder="1" applyAlignment="1" applyProtection="1">
      <alignment horizontal="center" vertical="center" shrinkToFit="1"/>
      <protection locked="0"/>
    </xf>
    <xf numFmtId="182" fontId="27" fillId="28" borderId="11" xfId="61" applyNumberFormat="1" applyFont="1" applyFill="1" applyBorder="1" applyAlignment="1" applyProtection="1">
      <alignment horizontal="center" vertical="center" shrinkToFit="1"/>
      <protection locked="0"/>
    </xf>
    <xf numFmtId="182" fontId="48" fillId="31" borderId="11" xfId="61" applyNumberFormat="1" applyFont="1" applyFill="1" applyBorder="1" applyAlignment="1" applyProtection="1">
      <alignment vertical="center" shrinkToFit="1"/>
      <protection locked="0"/>
    </xf>
    <xf numFmtId="182" fontId="20" fillId="0" borderId="11" xfId="61" applyNumberFormat="1" applyFont="1" applyFill="1" applyBorder="1" applyAlignment="1" applyProtection="1">
      <alignment vertical="center" shrinkToFit="1"/>
      <protection locked="0"/>
    </xf>
    <xf numFmtId="182" fontId="19" fillId="26" borderId="11" xfId="61" applyNumberFormat="1" applyFont="1" applyFill="1" applyBorder="1" applyAlignment="1" applyProtection="1">
      <alignment vertical="center" shrinkToFit="1"/>
      <protection locked="0"/>
    </xf>
    <xf numFmtId="182" fontId="51" fillId="32" borderId="11" xfId="61" applyNumberFormat="1" applyFont="1" applyFill="1" applyBorder="1" applyAlignment="1" applyProtection="1">
      <alignment horizontal="center" vertical="center" shrinkToFit="1"/>
      <protection locked="0"/>
    </xf>
    <xf numFmtId="171" fontId="19" fillId="31" borderId="11" xfId="61" applyFont="1" applyFill="1" applyBorder="1" applyAlignment="1" applyProtection="1">
      <alignment horizontal="center" vertical="center" shrinkToFit="1"/>
      <protection locked="0"/>
    </xf>
    <xf numFmtId="182" fontId="19" fillId="0" borderId="14" xfId="61" applyNumberFormat="1" applyFont="1" applyBorder="1" applyAlignment="1">
      <alignment horizontal="center"/>
    </xf>
    <xf numFmtId="171" fontId="19" fillId="0" borderId="14" xfId="61" applyFont="1" applyBorder="1" applyAlignment="1">
      <alignment wrapText="1"/>
    </xf>
    <xf numFmtId="182" fontId="19" fillId="0" borderId="14" xfId="61" applyNumberFormat="1" applyFont="1" applyBorder="1" applyAlignment="1">
      <alignment wrapText="1"/>
    </xf>
    <xf numFmtId="182" fontId="27" fillId="0" borderId="14" xfId="61" applyNumberFormat="1" applyFont="1" applyBorder="1" applyAlignment="1">
      <alignment horizontal="center"/>
    </xf>
    <xf numFmtId="0" fontId="19" fillId="0" borderId="0" xfId="0" applyFont="1" applyFill="1" applyAlignment="1">
      <alignment horizontal="right" wrapText="1"/>
    </xf>
    <xf numFmtId="0" fontId="21" fillId="0" borderId="0" xfId="0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0" fontId="27" fillId="28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9" fillId="28" borderId="11" xfId="0" applyFont="1" applyFill="1" applyBorder="1" applyAlignment="1">
      <alignment horizontal="center" vertical="center" wrapText="1"/>
    </xf>
    <xf numFmtId="0" fontId="28" fillId="28" borderId="1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9" fillId="27" borderId="13" xfId="0" applyFont="1" applyFill="1" applyBorder="1" applyAlignment="1">
      <alignment horizontal="center" vertical="center" wrapText="1"/>
    </xf>
    <xf numFmtId="0" fontId="29" fillId="27" borderId="11" xfId="0" applyFont="1" applyFill="1" applyBorder="1" applyAlignment="1">
      <alignment horizontal="center" vertical="center" wrapText="1"/>
    </xf>
    <xf numFmtId="0" fontId="19" fillId="0" borderId="0" xfId="54" applyFont="1" applyAlignment="1">
      <alignment horizontal="right" wrapText="1"/>
      <protection/>
    </xf>
    <xf numFmtId="0" fontId="19" fillId="0" borderId="0" xfId="54" applyFont="1" applyAlignment="1">
      <alignment horizontal="right"/>
      <protection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wrapText="1"/>
    </xf>
    <xf numFmtId="0" fontId="30" fillId="0" borderId="1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49" fontId="28" fillId="28" borderId="11" xfId="0" applyNumberFormat="1" applyFont="1" applyFill="1" applyBorder="1" applyAlignment="1">
      <alignment textRotation="90" wrapText="1"/>
    </xf>
    <xf numFmtId="0" fontId="28" fillId="28" borderId="14" xfId="0" applyFont="1" applyFill="1" applyBorder="1" applyAlignment="1">
      <alignment horizontal="center" wrapText="1"/>
    </xf>
    <xf numFmtId="49" fontId="41" fillId="0" borderId="31" xfId="0" applyNumberFormat="1" applyFont="1" applyFill="1" applyBorder="1" applyAlignment="1">
      <alignment horizontal="right" wrapText="1"/>
    </xf>
    <xf numFmtId="0" fontId="42" fillId="0" borderId="31" xfId="0" applyFont="1" applyBorder="1" applyAlignment="1">
      <alignment wrapText="1"/>
    </xf>
    <xf numFmtId="0" fontId="28" fillId="28" borderId="24" xfId="0" applyFont="1" applyFill="1" applyBorder="1" applyAlignment="1">
      <alignment horizontal="center" vertical="center" wrapText="1"/>
    </xf>
    <xf numFmtId="0" fontId="28" fillId="28" borderId="39" xfId="0" applyFont="1" applyFill="1" applyBorder="1" applyAlignment="1">
      <alignment horizontal="center" vertical="center" wrapText="1"/>
    </xf>
    <xf numFmtId="0" fontId="28" fillId="28" borderId="3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28" borderId="12" xfId="0" applyFont="1" applyFill="1" applyBorder="1" applyAlignment="1">
      <alignment horizontal="center" vertical="center" wrapText="1"/>
    </xf>
    <xf numFmtId="0" fontId="27" fillId="28" borderId="40" xfId="0" applyFont="1" applyFill="1" applyBorder="1" applyAlignment="1">
      <alignment horizontal="center" vertical="center" wrapText="1"/>
    </xf>
    <xf numFmtId="0" fontId="27" fillId="28" borderId="17" xfId="0" applyFont="1" applyFill="1" applyBorder="1" applyAlignment="1">
      <alignment horizontal="center" vertical="center" wrapText="1"/>
    </xf>
    <xf numFmtId="0" fontId="28" fillId="28" borderId="11" xfId="0" applyFont="1" applyFill="1" applyBorder="1" applyAlignment="1">
      <alignment horizontal="center" textRotation="90" wrapText="1"/>
    </xf>
    <xf numFmtId="0" fontId="37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28" fillId="0" borderId="11" xfId="0" applyFont="1" applyBorder="1" applyAlignment="1">
      <alignment wrapText="1"/>
    </xf>
    <xf numFmtId="0" fontId="28" fillId="0" borderId="11" xfId="0" applyFont="1" applyBorder="1" applyAlignment="1">
      <alignment horizontal="center" textRotation="90" wrapText="1"/>
    </xf>
    <xf numFmtId="49" fontId="28" fillId="0" borderId="11" xfId="0" applyNumberFormat="1" applyFont="1" applyBorder="1" applyAlignment="1">
      <alignment textRotation="90" wrapText="1"/>
    </xf>
    <xf numFmtId="0" fontId="28" fillId="0" borderId="14" xfId="0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29" fillId="0" borderId="0" xfId="54" applyFont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5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К решению о бюджете 31 декабрь  №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2;&#1086;&#1080;%20&#1076;&#1086;&#1082;&#1091;&#1084;&#1077;&#1085;&#1090;&#1099;\&#1056;&#1077;&#1096;&#1077;&#1085;&#1080;&#1077;%20&#1086;%20&#1073;&#1102;&#1076;&#1078;&#1077;&#1090;&#1077;%202023\&#1057;&#1077;&#1089;&#1089;&#1080;&#1103;%20&#1076;&#1077;&#1082;&#1072;&#1073;&#1088;&#1100;\&#1076;&#1077;&#1082;&#1072;&#1073;&#1088;&#1100;%20&#1080;&#1079;&#1084;&#1077;&#1085;&#1077;&#1085;&#1080;&#1077;\&#1073;&#1102;&#1076;&#1078;&#1077;&#1090;%202023%20&#1087;&#1088;&#1086;&#1077;&#1082;&#1090;%20&#1082;%20&#1056;&#1045;&#1064;&#1045;&#1053;&#1048;&#1070;%20-&#1076;&#1077;&#1082;&#1072;&#1073;&#1088;&#1100;%2023%20-%20&#1076;&#1083;&#1103;%20&#1050;&#1057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2"/>
      <sheetName val="Прилож. 3"/>
      <sheetName val="Приложение 4"/>
      <sheetName val="Приложение 5"/>
    </sheetNames>
    <sheetDataSet>
      <sheetData sheetId="1">
        <row r="112">
          <cell r="G112">
            <v>0</v>
          </cell>
        </row>
        <row r="122">
          <cell r="G1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view="pageBreakPreview" zoomScale="110" zoomScaleNormal="70" zoomScaleSheetLayoutView="110" zoomScalePageLayoutView="0" workbookViewId="0" topLeftCell="A1">
      <selection activeCell="A1" sqref="A1:D1"/>
    </sheetView>
  </sheetViews>
  <sheetFormatPr defaultColWidth="9.00390625" defaultRowHeight="12.75"/>
  <cols>
    <col min="1" max="1" width="33.00390625" style="1" customWidth="1"/>
    <col min="2" max="2" width="65.375" style="1" customWidth="1"/>
    <col min="3" max="3" width="15.00390625" style="1" customWidth="1"/>
    <col min="4" max="4" width="13.25390625" style="2" customWidth="1"/>
  </cols>
  <sheetData>
    <row r="1" spans="1:4" ht="78" customHeight="1">
      <c r="A1" s="365" t="s">
        <v>495</v>
      </c>
      <c r="B1" s="365"/>
      <c r="C1" s="365"/>
      <c r="D1" s="365"/>
    </row>
    <row r="2" spans="1:4" ht="12" customHeight="1">
      <c r="A2" s="3"/>
      <c r="B2" s="3"/>
      <c r="C2" s="3"/>
      <c r="D2" s="4"/>
    </row>
    <row r="3" spans="1:4" ht="42.75" customHeight="1">
      <c r="A3" s="366" t="s">
        <v>488</v>
      </c>
      <c r="B3" s="366"/>
      <c r="C3" s="366"/>
      <c r="D3" s="367"/>
    </row>
    <row r="4" spans="1:4" ht="12.75" customHeight="1">
      <c r="A4" s="369"/>
      <c r="B4" s="369"/>
      <c r="C4" s="153"/>
      <c r="D4" s="165" t="s">
        <v>210</v>
      </c>
    </row>
    <row r="5" spans="1:4" ht="12.75" customHeight="1">
      <c r="A5" s="370" t="s">
        <v>8</v>
      </c>
      <c r="B5" s="368" t="s">
        <v>9</v>
      </c>
      <c r="C5" s="371" t="s">
        <v>479</v>
      </c>
      <c r="D5" s="368" t="s">
        <v>455</v>
      </c>
    </row>
    <row r="6" spans="1:4" ht="66.75" customHeight="1">
      <c r="A6" s="370"/>
      <c r="B6" s="368"/>
      <c r="C6" s="370"/>
      <c r="D6" s="368"/>
    </row>
    <row r="7" spans="1:4" ht="12.75" customHeight="1">
      <c r="A7" s="198">
        <v>1</v>
      </c>
      <c r="B7" s="198">
        <v>2</v>
      </c>
      <c r="C7" s="199">
        <v>3</v>
      </c>
      <c r="D7" s="199">
        <v>4</v>
      </c>
    </row>
    <row r="8" spans="1:4" s="5" customFormat="1" ht="37.5" customHeight="1">
      <c r="A8" s="238" t="s">
        <v>10</v>
      </c>
      <c r="B8" s="239" t="s">
        <v>11</v>
      </c>
      <c r="C8" s="337">
        <f>C9+C14+C20+C28+C36+C39+C50+C56</f>
        <v>6201.299999999999</v>
      </c>
      <c r="D8" s="337">
        <f>D9+D14+D20+D28+D36+D39+D50+D56</f>
        <v>6789.3</v>
      </c>
    </row>
    <row r="9" spans="1:5" s="5" customFormat="1" ht="36" customHeight="1">
      <c r="A9" s="240" t="s">
        <v>12</v>
      </c>
      <c r="B9" s="208" t="s">
        <v>13</v>
      </c>
      <c r="C9" s="338">
        <f>C10</f>
        <v>2602</v>
      </c>
      <c r="D9" s="338">
        <f>D10</f>
        <v>2770.8</v>
      </c>
      <c r="E9" s="206"/>
    </row>
    <row r="10" spans="1:4" ht="30" customHeight="1">
      <c r="A10" s="113" t="s">
        <v>14</v>
      </c>
      <c r="B10" s="68" t="s">
        <v>15</v>
      </c>
      <c r="C10" s="339">
        <f>C11</f>
        <v>2602</v>
      </c>
      <c r="D10" s="339">
        <f>D11+D12+D13</f>
        <v>2770.8</v>
      </c>
    </row>
    <row r="11" spans="1:4" ht="81" customHeight="1">
      <c r="A11" s="113" t="s">
        <v>16</v>
      </c>
      <c r="B11" s="68" t="s">
        <v>228</v>
      </c>
      <c r="C11" s="339">
        <v>2602</v>
      </c>
      <c r="D11" s="339">
        <v>2766.9</v>
      </c>
    </row>
    <row r="12" spans="1:4" ht="84" customHeight="1">
      <c r="A12" s="154" t="s">
        <v>413</v>
      </c>
      <c r="B12" s="166" t="s">
        <v>414</v>
      </c>
      <c r="C12" s="93">
        <v>0</v>
      </c>
      <c r="D12" s="93">
        <v>-17</v>
      </c>
    </row>
    <row r="13" spans="1:4" ht="49.5" customHeight="1">
      <c r="A13" s="155" t="s">
        <v>415</v>
      </c>
      <c r="B13" s="167" t="s">
        <v>416</v>
      </c>
      <c r="C13" s="93">
        <v>0</v>
      </c>
      <c r="D13" s="93">
        <v>20.9</v>
      </c>
    </row>
    <row r="14" spans="1:4" ht="39" customHeight="1">
      <c r="A14" s="241" t="s">
        <v>235</v>
      </c>
      <c r="B14" s="208" t="s">
        <v>237</v>
      </c>
      <c r="C14" s="338">
        <f>C15</f>
        <v>798.2</v>
      </c>
      <c r="D14" s="338">
        <f>D15</f>
        <v>953.2</v>
      </c>
    </row>
    <row r="15" spans="1:4" ht="57.75" customHeight="1">
      <c r="A15" s="242" t="s">
        <v>236</v>
      </c>
      <c r="B15" s="116" t="s">
        <v>238</v>
      </c>
      <c r="C15" s="340">
        <f>C16+C17+C18+C19</f>
        <v>798.2</v>
      </c>
      <c r="D15" s="340">
        <f>D16+D17+D18+D19</f>
        <v>953.2</v>
      </c>
    </row>
    <row r="16" spans="1:4" ht="60" customHeight="1">
      <c r="A16" s="114" t="s">
        <v>456</v>
      </c>
      <c r="B16" s="68" t="s">
        <v>239</v>
      </c>
      <c r="C16" s="339">
        <v>357.1</v>
      </c>
      <c r="D16" s="339">
        <v>493.9</v>
      </c>
    </row>
    <row r="17" spans="1:4" ht="70.5" customHeight="1">
      <c r="A17" s="114" t="s">
        <v>457</v>
      </c>
      <c r="B17" s="243" t="s">
        <v>242</v>
      </c>
      <c r="C17" s="339">
        <v>2</v>
      </c>
      <c r="D17" s="339">
        <v>2.6</v>
      </c>
    </row>
    <row r="18" spans="1:4" ht="57.75" customHeight="1">
      <c r="A18" s="114" t="s">
        <v>458</v>
      </c>
      <c r="B18" s="68" t="s">
        <v>243</v>
      </c>
      <c r="C18" s="339">
        <v>483.4</v>
      </c>
      <c r="D18" s="339">
        <v>510.5</v>
      </c>
    </row>
    <row r="19" spans="1:4" ht="69" customHeight="1">
      <c r="A19" s="114" t="s">
        <v>244</v>
      </c>
      <c r="B19" s="68" t="s">
        <v>245</v>
      </c>
      <c r="C19" s="339">
        <v>-44.3</v>
      </c>
      <c r="D19" s="339">
        <v>-53.8</v>
      </c>
    </row>
    <row r="20" spans="1:4" ht="45" customHeight="1">
      <c r="A20" s="240" t="s">
        <v>17</v>
      </c>
      <c r="B20" s="208" t="s">
        <v>18</v>
      </c>
      <c r="C20" s="341">
        <f>C21+C26</f>
        <v>999.4</v>
      </c>
      <c r="D20" s="341">
        <f>D21+D26</f>
        <v>1663.6</v>
      </c>
    </row>
    <row r="21" spans="1:4" ht="56.25" customHeight="1">
      <c r="A21" s="244" t="s">
        <v>280</v>
      </c>
      <c r="B21" s="116" t="s">
        <v>493</v>
      </c>
      <c r="C21" s="340">
        <f>C22+C24</f>
        <v>730</v>
      </c>
      <c r="D21" s="340">
        <f>D22+D24</f>
        <v>1248.8</v>
      </c>
    </row>
    <row r="22" spans="1:4" ht="31.5" customHeight="1">
      <c r="A22" s="115" t="s">
        <v>319</v>
      </c>
      <c r="B22" s="116" t="s">
        <v>268</v>
      </c>
      <c r="C22" s="342">
        <f>C23</f>
        <v>650</v>
      </c>
      <c r="D22" s="342">
        <f>D23</f>
        <v>1168.8</v>
      </c>
    </row>
    <row r="23" spans="1:4" ht="33" customHeight="1">
      <c r="A23" s="117" t="s">
        <v>281</v>
      </c>
      <c r="B23" s="68" t="s">
        <v>268</v>
      </c>
      <c r="C23" s="339">
        <v>650</v>
      </c>
      <c r="D23" s="339">
        <v>1168.8</v>
      </c>
    </row>
    <row r="24" spans="1:4" ht="46.5" customHeight="1">
      <c r="A24" s="118" t="s">
        <v>320</v>
      </c>
      <c r="B24" s="116" t="s">
        <v>282</v>
      </c>
      <c r="C24" s="342">
        <f>C25</f>
        <v>80</v>
      </c>
      <c r="D24" s="342">
        <f>D25</f>
        <v>80</v>
      </c>
    </row>
    <row r="25" spans="1:4" ht="58.5" customHeight="1">
      <c r="A25" s="119" t="s">
        <v>283</v>
      </c>
      <c r="B25" s="68" t="s">
        <v>284</v>
      </c>
      <c r="C25" s="339">
        <v>80</v>
      </c>
      <c r="D25" s="339">
        <v>80</v>
      </c>
    </row>
    <row r="26" spans="1:4" ht="46.5" customHeight="1">
      <c r="A26" s="245" t="s">
        <v>19</v>
      </c>
      <c r="B26" s="208" t="s">
        <v>20</v>
      </c>
      <c r="C26" s="338">
        <f>C27</f>
        <v>269.4</v>
      </c>
      <c r="D26" s="338">
        <f>D27</f>
        <v>414.8</v>
      </c>
    </row>
    <row r="27" spans="1:4" ht="42" customHeight="1">
      <c r="A27" s="113" t="s">
        <v>21</v>
      </c>
      <c r="B27" s="68" t="s">
        <v>20</v>
      </c>
      <c r="C27" s="339">
        <v>269.4</v>
      </c>
      <c r="D27" s="339">
        <v>414.8</v>
      </c>
    </row>
    <row r="28" spans="1:4" s="5" customFormat="1" ht="39.75" customHeight="1">
      <c r="A28" s="245" t="s">
        <v>22</v>
      </c>
      <c r="B28" s="208" t="s">
        <v>23</v>
      </c>
      <c r="C28" s="338">
        <f>C31+C29</f>
        <v>277.8</v>
      </c>
      <c r="D28" s="338">
        <f>D31+D29</f>
        <v>-181.89999999999998</v>
      </c>
    </row>
    <row r="29" spans="1:4" ht="33" customHeight="1">
      <c r="A29" s="244" t="s">
        <v>24</v>
      </c>
      <c r="B29" s="116" t="s">
        <v>25</v>
      </c>
      <c r="C29" s="342">
        <f>C30</f>
        <v>150</v>
      </c>
      <c r="D29" s="342">
        <f>D30</f>
        <v>219.3</v>
      </c>
    </row>
    <row r="30" spans="1:4" ht="42" customHeight="1">
      <c r="A30" s="117" t="s">
        <v>26</v>
      </c>
      <c r="B30" s="68" t="s">
        <v>211</v>
      </c>
      <c r="C30" s="339">
        <v>150</v>
      </c>
      <c r="D30" s="339">
        <v>219.3</v>
      </c>
    </row>
    <row r="31" spans="1:4" s="5" customFormat="1" ht="27.75" customHeight="1">
      <c r="A31" s="246" t="s">
        <v>27</v>
      </c>
      <c r="B31" s="208" t="s">
        <v>28</v>
      </c>
      <c r="C31" s="343">
        <f>C32+C34</f>
        <v>127.8</v>
      </c>
      <c r="D31" s="343">
        <f>D32+D34</f>
        <v>-401.2</v>
      </c>
    </row>
    <row r="32" spans="1:4" ht="45" customHeight="1">
      <c r="A32" s="121" t="s">
        <v>158</v>
      </c>
      <c r="B32" s="116" t="s">
        <v>159</v>
      </c>
      <c r="C32" s="344">
        <f>C33</f>
        <v>0</v>
      </c>
      <c r="D32" s="344">
        <f>D33</f>
        <v>-529</v>
      </c>
    </row>
    <row r="33" spans="1:4" ht="33" customHeight="1">
      <c r="A33" s="113" t="s">
        <v>160</v>
      </c>
      <c r="B33" s="68" t="s">
        <v>161</v>
      </c>
      <c r="C33" s="339">
        <v>0</v>
      </c>
      <c r="D33" s="339">
        <v>-529</v>
      </c>
    </row>
    <row r="34" spans="1:4" s="5" customFormat="1" ht="39.75" customHeight="1">
      <c r="A34" s="122" t="s">
        <v>162</v>
      </c>
      <c r="B34" s="116" t="s">
        <v>163</v>
      </c>
      <c r="C34" s="344">
        <f>C35</f>
        <v>127.8</v>
      </c>
      <c r="D34" s="344">
        <f>D35</f>
        <v>127.8</v>
      </c>
    </row>
    <row r="35" spans="1:4" ht="39.75" customHeight="1">
      <c r="A35" s="113" t="s">
        <v>164</v>
      </c>
      <c r="B35" s="68" t="s">
        <v>165</v>
      </c>
      <c r="C35" s="339">
        <v>127.8</v>
      </c>
      <c r="D35" s="339">
        <v>127.8</v>
      </c>
    </row>
    <row r="36" spans="1:4" s="5" customFormat="1" ht="36" customHeight="1">
      <c r="A36" s="240" t="s">
        <v>29</v>
      </c>
      <c r="B36" s="208" t="s">
        <v>120</v>
      </c>
      <c r="C36" s="338">
        <f>C37</f>
        <v>14.7</v>
      </c>
      <c r="D36" s="338">
        <f>D37</f>
        <v>14.7</v>
      </c>
    </row>
    <row r="37" spans="1:4" s="5" customFormat="1" ht="45" customHeight="1">
      <c r="A37" s="247" t="s">
        <v>30</v>
      </c>
      <c r="B37" s="116" t="s">
        <v>31</v>
      </c>
      <c r="C37" s="342">
        <f>C38</f>
        <v>14.7</v>
      </c>
      <c r="D37" s="342">
        <f>D38</f>
        <v>14.7</v>
      </c>
    </row>
    <row r="38" spans="1:4" ht="66" customHeight="1">
      <c r="A38" s="113" t="s">
        <v>32</v>
      </c>
      <c r="B38" s="68" t="s">
        <v>33</v>
      </c>
      <c r="C38" s="339">
        <v>14.7</v>
      </c>
      <c r="D38" s="339">
        <v>14.7</v>
      </c>
    </row>
    <row r="39" spans="1:4" s="5" customFormat="1" ht="51.75" customHeight="1">
      <c r="A39" s="240" t="s">
        <v>34</v>
      </c>
      <c r="B39" s="208" t="s">
        <v>35</v>
      </c>
      <c r="C39" s="338">
        <f>C40+C42+C44+C47</f>
        <v>725.5999999999999</v>
      </c>
      <c r="D39" s="338">
        <f>D40+D42+D44+D47</f>
        <v>765.3</v>
      </c>
    </row>
    <row r="40" spans="1:4" s="5" customFormat="1" ht="66.75" customHeight="1">
      <c r="A40" s="246" t="s">
        <v>155</v>
      </c>
      <c r="B40" s="208" t="s">
        <v>492</v>
      </c>
      <c r="C40" s="343">
        <f>C41</f>
        <v>15.9</v>
      </c>
      <c r="D40" s="343">
        <f>D41</f>
        <v>17.2</v>
      </c>
    </row>
    <row r="41" spans="1:4" ht="66.75" customHeight="1">
      <c r="A41" s="123" t="s">
        <v>156</v>
      </c>
      <c r="B41" s="124" t="s">
        <v>229</v>
      </c>
      <c r="C41" s="345">
        <v>15.9</v>
      </c>
      <c r="D41" s="345">
        <v>17.2</v>
      </c>
    </row>
    <row r="42" spans="1:4" ht="53.25" customHeight="1">
      <c r="A42" s="246" t="s">
        <v>285</v>
      </c>
      <c r="B42" s="208" t="s">
        <v>286</v>
      </c>
      <c r="C42" s="346">
        <f>C43</f>
        <v>150.1</v>
      </c>
      <c r="D42" s="346">
        <f>D43</f>
        <v>151.6</v>
      </c>
    </row>
    <row r="43" spans="1:4" ht="42" customHeight="1">
      <c r="A43" s="123" t="s">
        <v>287</v>
      </c>
      <c r="B43" s="124" t="s">
        <v>288</v>
      </c>
      <c r="C43" s="345">
        <v>150.1</v>
      </c>
      <c r="D43" s="345">
        <v>151.6</v>
      </c>
    </row>
    <row r="44" spans="1:4" s="5" customFormat="1" ht="43.5" customHeight="1">
      <c r="A44" s="246" t="s">
        <v>121</v>
      </c>
      <c r="B44" s="208" t="s">
        <v>122</v>
      </c>
      <c r="C44" s="346">
        <f>C46</f>
        <v>44.3</v>
      </c>
      <c r="D44" s="346">
        <f>D46</f>
        <v>44.3</v>
      </c>
    </row>
    <row r="45" spans="1:4" s="5" customFormat="1" ht="73.5" customHeight="1">
      <c r="A45" s="122" t="s">
        <v>124</v>
      </c>
      <c r="B45" s="116" t="s">
        <v>149</v>
      </c>
      <c r="C45" s="344">
        <f>C46</f>
        <v>44.3</v>
      </c>
      <c r="D45" s="344">
        <f>D46</f>
        <v>44.3</v>
      </c>
    </row>
    <row r="46" spans="1:4" ht="48" customHeight="1">
      <c r="A46" s="123" t="s">
        <v>123</v>
      </c>
      <c r="B46" s="124" t="s">
        <v>213</v>
      </c>
      <c r="C46" s="345">
        <v>44.3</v>
      </c>
      <c r="D46" s="345">
        <v>44.3</v>
      </c>
    </row>
    <row r="47" spans="1:4" s="5" customFormat="1" ht="84" customHeight="1">
      <c r="A47" s="246" t="s">
        <v>36</v>
      </c>
      <c r="B47" s="208" t="s">
        <v>37</v>
      </c>
      <c r="C47" s="346">
        <f>C48</f>
        <v>515.3</v>
      </c>
      <c r="D47" s="346">
        <f>D48</f>
        <v>552.2</v>
      </c>
    </row>
    <row r="48" spans="1:4" s="5" customFormat="1" ht="72" customHeight="1">
      <c r="A48" s="122" t="s">
        <v>38</v>
      </c>
      <c r="B48" s="116" t="s">
        <v>39</v>
      </c>
      <c r="C48" s="344">
        <f>C49</f>
        <v>515.3</v>
      </c>
      <c r="D48" s="344">
        <f>D49</f>
        <v>552.2</v>
      </c>
    </row>
    <row r="49" spans="1:4" ht="74.25" customHeight="1">
      <c r="A49" s="113" t="s">
        <v>40</v>
      </c>
      <c r="B49" s="68" t="s">
        <v>166</v>
      </c>
      <c r="C49" s="339">
        <v>515.3</v>
      </c>
      <c r="D49" s="339">
        <v>552.2</v>
      </c>
    </row>
    <row r="50" spans="1:4" ht="44.25" customHeight="1">
      <c r="A50" s="240" t="s">
        <v>41</v>
      </c>
      <c r="B50" s="208" t="s">
        <v>339</v>
      </c>
      <c r="C50" s="338">
        <f>C51</f>
        <v>768.6</v>
      </c>
      <c r="D50" s="338">
        <f>D51</f>
        <v>788.7</v>
      </c>
    </row>
    <row r="51" spans="1:4" ht="42.75" customHeight="1">
      <c r="A51" s="247" t="s">
        <v>151</v>
      </c>
      <c r="B51" s="116" t="s">
        <v>150</v>
      </c>
      <c r="C51" s="340">
        <f>C52+C54</f>
        <v>768.6</v>
      </c>
      <c r="D51" s="340">
        <f>D52+D54</f>
        <v>788.7</v>
      </c>
    </row>
    <row r="52" spans="1:4" ht="48" customHeight="1">
      <c r="A52" s="113" t="s">
        <v>127</v>
      </c>
      <c r="B52" s="68" t="s">
        <v>126</v>
      </c>
      <c r="C52" s="339">
        <f>C53</f>
        <v>768.6</v>
      </c>
      <c r="D52" s="339">
        <f>D53</f>
        <v>788.6</v>
      </c>
    </row>
    <row r="53" spans="1:4" ht="39" customHeight="1">
      <c r="A53" s="113" t="s">
        <v>125</v>
      </c>
      <c r="B53" s="68" t="s">
        <v>167</v>
      </c>
      <c r="C53" s="339">
        <v>768.6</v>
      </c>
      <c r="D53" s="339">
        <v>788.6</v>
      </c>
    </row>
    <row r="54" spans="1:4" s="5" customFormat="1" ht="36.75" customHeight="1">
      <c r="A54" s="246" t="s">
        <v>289</v>
      </c>
      <c r="B54" s="208" t="s">
        <v>290</v>
      </c>
      <c r="C54" s="360">
        <f>C55</f>
        <v>0</v>
      </c>
      <c r="D54" s="343">
        <f>D55</f>
        <v>0.1</v>
      </c>
    </row>
    <row r="55" spans="1:4" ht="36.75" customHeight="1">
      <c r="A55" s="113" t="s">
        <v>291</v>
      </c>
      <c r="B55" s="68" t="s">
        <v>292</v>
      </c>
      <c r="C55" s="348">
        <v>0</v>
      </c>
      <c r="D55" s="339">
        <v>0.1</v>
      </c>
    </row>
    <row r="56" spans="1:4" ht="45" customHeight="1">
      <c r="A56" s="240" t="s">
        <v>269</v>
      </c>
      <c r="B56" s="208" t="s">
        <v>270</v>
      </c>
      <c r="C56" s="338">
        <f>C57</f>
        <v>15</v>
      </c>
      <c r="D56" s="338">
        <f>D57</f>
        <v>14.9</v>
      </c>
    </row>
    <row r="57" spans="1:4" ht="58.5" customHeight="1">
      <c r="A57" s="247" t="s">
        <v>417</v>
      </c>
      <c r="B57" s="116" t="s">
        <v>459</v>
      </c>
      <c r="C57" s="340">
        <f>C58</f>
        <v>15</v>
      </c>
      <c r="D57" s="340">
        <f>D58</f>
        <v>14.9</v>
      </c>
    </row>
    <row r="58" spans="1:4" ht="42.75" customHeight="1">
      <c r="A58" s="123" t="s">
        <v>460</v>
      </c>
      <c r="B58" s="124" t="s">
        <v>461</v>
      </c>
      <c r="C58" s="345">
        <v>15</v>
      </c>
      <c r="D58" s="345">
        <v>14.9</v>
      </c>
    </row>
    <row r="59" spans="1:4" ht="54.75" customHeight="1" hidden="1">
      <c r="A59" s="95" t="s">
        <v>42</v>
      </c>
      <c r="B59" s="96" t="s">
        <v>43</v>
      </c>
      <c r="C59" s="349">
        <f>C60</f>
        <v>0</v>
      </c>
      <c r="D59" s="349">
        <f>D60</f>
        <v>0</v>
      </c>
    </row>
    <row r="60" spans="1:4" ht="90.75" customHeight="1" hidden="1">
      <c r="A60" s="248" t="s">
        <v>462</v>
      </c>
      <c r="B60" s="120" t="s">
        <v>463</v>
      </c>
      <c r="C60" s="347">
        <f>C61</f>
        <v>0</v>
      </c>
      <c r="D60" s="347">
        <f>D61</f>
        <v>0</v>
      </c>
    </row>
    <row r="61" spans="1:4" s="5" customFormat="1" ht="69" customHeight="1" hidden="1">
      <c r="A61" s="123" t="s">
        <v>464</v>
      </c>
      <c r="B61" s="124" t="s">
        <v>465</v>
      </c>
      <c r="C61" s="350">
        <v>0</v>
      </c>
      <c r="D61" s="350">
        <v>0</v>
      </c>
    </row>
    <row r="62" spans="1:4" s="5" customFormat="1" ht="37.5" customHeight="1">
      <c r="A62" s="245" t="s">
        <v>44</v>
      </c>
      <c r="B62" s="208" t="s">
        <v>45</v>
      </c>
      <c r="C62" s="338">
        <f>C63+C103+C107</f>
        <v>56881.80000000001</v>
      </c>
      <c r="D62" s="338">
        <f>D63+D103+D107</f>
        <v>56284.50000000001</v>
      </c>
    </row>
    <row r="63" spans="1:4" s="5" customFormat="1" ht="45" customHeight="1">
      <c r="A63" s="245" t="s">
        <v>46</v>
      </c>
      <c r="B63" s="208" t="s">
        <v>47</v>
      </c>
      <c r="C63" s="338">
        <f>C64+C71+C79+C86</f>
        <v>56691.40000000001</v>
      </c>
      <c r="D63" s="338">
        <f>D64+D71+D79+D86</f>
        <v>56094.40000000001</v>
      </c>
    </row>
    <row r="64" spans="1:4" ht="34.5" customHeight="1">
      <c r="A64" s="245" t="s">
        <v>322</v>
      </c>
      <c r="B64" s="208" t="s">
        <v>230</v>
      </c>
      <c r="C64" s="338">
        <f>C65+C67</f>
        <v>13673.099999999999</v>
      </c>
      <c r="D64" s="338">
        <f>D65+D67</f>
        <v>13673.099999999999</v>
      </c>
    </row>
    <row r="65" spans="1:4" ht="42" customHeight="1">
      <c r="A65" s="115" t="s">
        <v>323</v>
      </c>
      <c r="B65" s="249" t="s">
        <v>418</v>
      </c>
      <c r="C65" s="342">
        <f>C66</f>
        <v>6239.9</v>
      </c>
      <c r="D65" s="342">
        <f>D66</f>
        <v>6239.9</v>
      </c>
    </row>
    <row r="66" spans="1:4" ht="36" customHeight="1">
      <c r="A66" s="125" t="s">
        <v>324</v>
      </c>
      <c r="B66" s="156" t="s">
        <v>419</v>
      </c>
      <c r="C66" s="339">
        <v>6239.9</v>
      </c>
      <c r="D66" s="339">
        <v>6239.9</v>
      </c>
    </row>
    <row r="67" spans="1:4" ht="45" customHeight="1">
      <c r="A67" s="250" t="s">
        <v>398</v>
      </c>
      <c r="B67" s="251" t="s">
        <v>399</v>
      </c>
      <c r="C67" s="343">
        <f>C68</f>
        <v>7433.2</v>
      </c>
      <c r="D67" s="343">
        <f>D68</f>
        <v>7433.2</v>
      </c>
    </row>
    <row r="68" spans="1:4" ht="39.75" customHeight="1">
      <c r="A68" s="150" t="s">
        <v>400</v>
      </c>
      <c r="B68" s="149" t="s">
        <v>401</v>
      </c>
      <c r="C68" s="351">
        <v>7433.2</v>
      </c>
      <c r="D68" s="351">
        <v>7433.2</v>
      </c>
    </row>
    <row r="69" spans="1:4" ht="39.75" customHeight="1" hidden="1">
      <c r="A69" s="252" t="s">
        <v>466</v>
      </c>
      <c r="B69" s="253" t="s">
        <v>467</v>
      </c>
      <c r="C69" s="352">
        <f>C70</f>
        <v>0</v>
      </c>
      <c r="D69" s="352">
        <f>D70</f>
        <v>0</v>
      </c>
    </row>
    <row r="70" spans="1:4" ht="39.75" customHeight="1" hidden="1">
      <c r="A70" s="254" t="s">
        <v>468</v>
      </c>
      <c r="B70" s="255" t="s">
        <v>266</v>
      </c>
      <c r="C70" s="353">
        <v>0</v>
      </c>
      <c r="D70" s="353">
        <v>0</v>
      </c>
    </row>
    <row r="71" spans="1:4" ht="40.5" customHeight="1">
      <c r="A71" s="256" t="s">
        <v>338</v>
      </c>
      <c r="B71" s="257" t="s">
        <v>293</v>
      </c>
      <c r="C71" s="338">
        <f>C72+C74</f>
        <v>8148.9</v>
      </c>
      <c r="D71" s="338">
        <f>D72+D74</f>
        <v>8138.9</v>
      </c>
    </row>
    <row r="72" spans="1:4" ht="42" customHeight="1" hidden="1">
      <c r="A72" s="258" t="s">
        <v>469</v>
      </c>
      <c r="B72" s="259" t="s">
        <v>470</v>
      </c>
      <c r="C72" s="354">
        <f>C73</f>
        <v>0</v>
      </c>
      <c r="D72" s="354">
        <f>D73</f>
        <v>0</v>
      </c>
    </row>
    <row r="73" spans="1:4" ht="48" customHeight="1" hidden="1">
      <c r="A73" s="260" t="s">
        <v>471</v>
      </c>
      <c r="B73" s="261" t="s">
        <v>472</v>
      </c>
      <c r="C73" s="354">
        <v>0</v>
      </c>
      <c r="D73" s="354">
        <v>0</v>
      </c>
    </row>
    <row r="74" spans="1:4" ht="32.25" customHeight="1">
      <c r="A74" s="262" t="s">
        <v>337</v>
      </c>
      <c r="B74" s="259" t="s">
        <v>294</v>
      </c>
      <c r="C74" s="338">
        <f>C75</f>
        <v>8148.9</v>
      </c>
      <c r="D74" s="338">
        <f>D75</f>
        <v>8138.9</v>
      </c>
    </row>
    <row r="75" spans="1:4" ht="35.25" customHeight="1" hidden="1">
      <c r="A75" s="127" t="s">
        <v>325</v>
      </c>
      <c r="B75" s="126" t="s">
        <v>231</v>
      </c>
      <c r="C75" s="355">
        <f>C76+C77+C78</f>
        <v>8148.9</v>
      </c>
      <c r="D75" s="355">
        <f>D76+D77+D78</f>
        <v>8138.9</v>
      </c>
    </row>
    <row r="76" spans="1:4" ht="50.25" customHeight="1">
      <c r="A76" s="128" t="s">
        <v>325</v>
      </c>
      <c r="B76" s="263" t="s">
        <v>361</v>
      </c>
      <c r="C76" s="339">
        <v>3000</v>
      </c>
      <c r="D76" s="339">
        <v>3000</v>
      </c>
    </row>
    <row r="77" spans="1:4" ht="42" customHeight="1">
      <c r="A77" s="128" t="s">
        <v>473</v>
      </c>
      <c r="B77" s="263" t="s">
        <v>474</v>
      </c>
      <c r="C77" s="339">
        <f>5630.4-819.8</f>
        <v>4810.599999999999</v>
      </c>
      <c r="D77" s="339">
        <f>5630.4-819.8</f>
        <v>4810.599999999999</v>
      </c>
    </row>
    <row r="78" spans="1:4" ht="63" customHeight="1">
      <c r="A78" s="128" t="s">
        <v>325</v>
      </c>
      <c r="B78" s="264" t="s">
        <v>295</v>
      </c>
      <c r="C78" s="339">
        <v>338.3</v>
      </c>
      <c r="D78" s="339">
        <v>328.3</v>
      </c>
    </row>
    <row r="79" spans="1:4" ht="45" customHeight="1">
      <c r="A79" s="265" t="s">
        <v>336</v>
      </c>
      <c r="B79" s="208" t="s">
        <v>232</v>
      </c>
      <c r="C79" s="338">
        <f>C80+C84</f>
        <v>762.4</v>
      </c>
      <c r="D79" s="338">
        <f>D80+D84</f>
        <v>754.4</v>
      </c>
    </row>
    <row r="80" spans="1:4" ht="41.25" customHeight="1">
      <c r="A80" s="266" t="s">
        <v>335</v>
      </c>
      <c r="B80" s="116" t="s">
        <v>48</v>
      </c>
      <c r="C80" s="340">
        <f>C81</f>
        <v>422.7</v>
      </c>
      <c r="D80" s="340">
        <f>D81</f>
        <v>414.7</v>
      </c>
    </row>
    <row r="81" spans="1:4" ht="46.5" customHeight="1">
      <c r="A81" s="115" t="s">
        <v>334</v>
      </c>
      <c r="B81" s="116" t="s">
        <v>214</v>
      </c>
      <c r="C81" s="342">
        <f>C82+C83</f>
        <v>422.7</v>
      </c>
      <c r="D81" s="342">
        <f>D82+D83</f>
        <v>414.7</v>
      </c>
    </row>
    <row r="82" spans="1:4" ht="46.5" customHeight="1">
      <c r="A82" s="117" t="s">
        <v>334</v>
      </c>
      <c r="B82" s="68" t="s">
        <v>168</v>
      </c>
      <c r="C82" s="339">
        <v>14.7</v>
      </c>
      <c r="D82" s="339">
        <v>14.7</v>
      </c>
    </row>
    <row r="83" spans="1:4" ht="61.5" customHeight="1">
      <c r="A83" s="117" t="s">
        <v>334</v>
      </c>
      <c r="B83" s="68" t="s">
        <v>154</v>
      </c>
      <c r="C83" s="339">
        <v>408</v>
      </c>
      <c r="D83" s="339">
        <v>400</v>
      </c>
    </row>
    <row r="84" spans="1:4" ht="57" customHeight="1" hidden="1">
      <c r="A84" s="250" t="s">
        <v>331</v>
      </c>
      <c r="B84" s="208" t="s">
        <v>475</v>
      </c>
      <c r="C84" s="343">
        <f>C85</f>
        <v>339.7</v>
      </c>
      <c r="D84" s="343">
        <f>D85</f>
        <v>339.7</v>
      </c>
    </row>
    <row r="85" spans="1:4" ht="54.75" customHeight="1">
      <c r="A85" s="117" t="s">
        <v>326</v>
      </c>
      <c r="B85" s="68" t="s">
        <v>476</v>
      </c>
      <c r="C85" s="339">
        <f>337+2.7</f>
        <v>339.7</v>
      </c>
      <c r="D85" s="339">
        <f>337+2.7</f>
        <v>339.7</v>
      </c>
    </row>
    <row r="86" spans="1:4" ht="37.5" customHeight="1">
      <c r="A86" s="245" t="s">
        <v>330</v>
      </c>
      <c r="B86" s="208" t="s">
        <v>49</v>
      </c>
      <c r="C86" s="338">
        <f>C87+C92</f>
        <v>34107.00000000001</v>
      </c>
      <c r="D86" s="338">
        <f>D87+D92</f>
        <v>33528.00000000001</v>
      </c>
    </row>
    <row r="87" spans="1:4" ht="55.5" customHeight="1">
      <c r="A87" s="245" t="s">
        <v>329</v>
      </c>
      <c r="B87" s="208" t="s">
        <v>250</v>
      </c>
      <c r="C87" s="338">
        <f>C88</f>
        <v>1070.4</v>
      </c>
      <c r="D87" s="338">
        <f>D88</f>
        <v>1005.8</v>
      </c>
    </row>
    <row r="88" spans="1:4" ht="73.5" customHeight="1">
      <c r="A88" s="115" t="s">
        <v>327</v>
      </c>
      <c r="B88" s="116" t="s">
        <v>249</v>
      </c>
      <c r="C88" s="342">
        <f>C89+C90+C91</f>
        <v>1070.4</v>
      </c>
      <c r="D88" s="342">
        <f>D89+D90+D91</f>
        <v>1005.8</v>
      </c>
    </row>
    <row r="89" spans="1:4" ht="57" customHeight="1">
      <c r="A89" s="125" t="s">
        <v>327</v>
      </c>
      <c r="B89" s="124" t="s">
        <v>420</v>
      </c>
      <c r="C89" s="345">
        <f>80.4+18.6</f>
        <v>99</v>
      </c>
      <c r="D89" s="345">
        <v>75.5</v>
      </c>
    </row>
    <row r="90" spans="1:4" ht="62.25" customHeight="1">
      <c r="A90" s="125" t="s">
        <v>327</v>
      </c>
      <c r="B90" s="124" t="s">
        <v>395</v>
      </c>
      <c r="C90" s="345">
        <f>50.7+312.3</f>
        <v>363</v>
      </c>
      <c r="D90" s="345">
        <v>321.9</v>
      </c>
    </row>
    <row r="91" spans="1:4" ht="62.25" customHeight="1">
      <c r="A91" s="125" t="s">
        <v>327</v>
      </c>
      <c r="B91" s="124" t="s">
        <v>441</v>
      </c>
      <c r="C91" s="345">
        <v>608.4</v>
      </c>
      <c r="D91" s="345">
        <v>608.4</v>
      </c>
    </row>
    <row r="92" spans="1:4" ht="41.25" customHeight="1">
      <c r="A92" s="245" t="s">
        <v>333</v>
      </c>
      <c r="B92" s="208" t="s">
        <v>233</v>
      </c>
      <c r="C92" s="338">
        <f>C93</f>
        <v>33036.600000000006</v>
      </c>
      <c r="D92" s="338">
        <f>D93</f>
        <v>32522.200000000004</v>
      </c>
    </row>
    <row r="93" spans="1:4" ht="69" customHeight="1">
      <c r="A93" s="244" t="s">
        <v>332</v>
      </c>
      <c r="B93" s="116" t="s">
        <v>215</v>
      </c>
      <c r="C93" s="340">
        <f>C96+C97+C98+C99+C101+C102+C100+C95+C94</f>
        <v>33036.600000000006</v>
      </c>
      <c r="D93" s="340">
        <f>D96+D97+D98+D99+D101+D102+D100+D95+D94</f>
        <v>32522.200000000004</v>
      </c>
    </row>
    <row r="94" spans="1:4" ht="60.75" customHeight="1">
      <c r="A94" s="125" t="s">
        <v>328</v>
      </c>
      <c r="B94" s="68" t="s">
        <v>477</v>
      </c>
      <c r="C94" s="339">
        <v>300</v>
      </c>
      <c r="D94" s="339">
        <v>300</v>
      </c>
    </row>
    <row r="95" spans="1:4" ht="48.75" customHeight="1">
      <c r="A95" s="125" t="s">
        <v>328</v>
      </c>
      <c r="B95" s="68" t="s">
        <v>478</v>
      </c>
      <c r="C95" s="339">
        <v>7853.3</v>
      </c>
      <c r="D95" s="339">
        <v>7853.3</v>
      </c>
    </row>
    <row r="96" spans="1:4" ht="57" customHeight="1">
      <c r="A96" s="125" t="s">
        <v>328</v>
      </c>
      <c r="B96" s="124" t="s">
        <v>421</v>
      </c>
      <c r="C96" s="351">
        <f>285.2+4093.3+470.7+857.5</f>
        <v>5706.7</v>
      </c>
      <c r="D96" s="351">
        <f>4950.2+468.8+284.8</f>
        <v>5703.8</v>
      </c>
    </row>
    <row r="97" spans="1:4" ht="63" customHeight="1">
      <c r="A97" s="125" t="s">
        <v>328</v>
      </c>
      <c r="B97" s="124" t="s">
        <v>395</v>
      </c>
      <c r="C97" s="351">
        <f>1889.4+129.1+10</f>
        <v>2028.5</v>
      </c>
      <c r="D97" s="351">
        <v>1965.8</v>
      </c>
    </row>
    <row r="98" spans="1:4" ht="42" customHeight="1">
      <c r="A98" s="125" t="s">
        <v>328</v>
      </c>
      <c r="B98" s="124" t="s">
        <v>420</v>
      </c>
      <c r="C98" s="351">
        <f>1558.3</f>
        <v>1558.3</v>
      </c>
      <c r="D98" s="351">
        <v>1302</v>
      </c>
    </row>
    <row r="99" spans="1:4" ht="59.25" customHeight="1">
      <c r="A99" s="125" t="s">
        <v>328</v>
      </c>
      <c r="B99" s="124" t="s">
        <v>422</v>
      </c>
      <c r="C99" s="351">
        <f>7288.3+7457.7+1020+2200-4924.5-2200-28.7+1909.7</f>
        <v>12722.5</v>
      </c>
      <c r="D99" s="351">
        <v>12566.2</v>
      </c>
    </row>
    <row r="100" spans="1:4" ht="45" customHeight="1" hidden="1">
      <c r="A100" s="125" t="s">
        <v>328</v>
      </c>
      <c r="B100" s="124" t="s">
        <v>372</v>
      </c>
      <c r="C100" s="351"/>
      <c r="D100" s="351"/>
    </row>
    <row r="101" spans="1:4" ht="42" customHeight="1">
      <c r="A101" s="125" t="s">
        <v>328</v>
      </c>
      <c r="B101" s="124" t="s">
        <v>362</v>
      </c>
      <c r="C101" s="345">
        <f>486.2+1924.2</f>
        <v>2410.4</v>
      </c>
      <c r="D101" s="345">
        <v>2374.2</v>
      </c>
    </row>
    <row r="102" spans="1:4" ht="42" customHeight="1">
      <c r="A102" s="125" t="s">
        <v>328</v>
      </c>
      <c r="B102" s="124" t="s">
        <v>271</v>
      </c>
      <c r="C102" s="345">
        <v>456.9</v>
      </c>
      <c r="D102" s="345">
        <v>456.9</v>
      </c>
    </row>
    <row r="103" spans="1:4" ht="42.75" customHeight="1">
      <c r="A103" s="245" t="s">
        <v>321</v>
      </c>
      <c r="B103" s="267" t="s">
        <v>296</v>
      </c>
      <c r="C103" s="356">
        <f>C104</f>
        <v>190.8</v>
      </c>
      <c r="D103" s="356">
        <f>D104</f>
        <v>190.5</v>
      </c>
    </row>
    <row r="104" spans="1:4" ht="48" customHeight="1">
      <c r="A104" s="115" t="s">
        <v>405</v>
      </c>
      <c r="B104" s="116" t="s">
        <v>234</v>
      </c>
      <c r="C104" s="357">
        <f>C105+C106</f>
        <v>190.8</v>
      </c>
      <c r="D104" s="357">
        <f>D105+D106</f>
        <v>190.5</v>
      </c>
    </row>
    <row r="105" spans="1:4" ht="36" customHeight="1">
      <c r="A105" s="157" t="s">
        <v>406</v>
      </c>
      <c r="B105" s="39" t="s">
        <v>297</v>
      </c>
      <c r="C105" s="345">
        <v>15.4</v>
      </c>
      <c r="D105" s="345">
        <v>15.4</v>
      </c>
    </row>
    <row r="106" spans="1:4" ht="43.5" customHeight="1">
      <c r="A106" s="157" t="s">
        <v>407</v>
      </c>
      <c r="B106" s="39" t="s">
        <v>234</v>
      </c>
      <c r="C106" s="358">
        <f>160+15.4</f>
        <v>175.4</v>
      </c>
      <c r="D106" s="358">
        <v>175.1</v>
      </c>
    </row>
    <row r="107" spans="1:4" ht="50.25" customHeight="1">
      <c r="A107" s="245" t="s">
        <v>438</v>
      </c>
      <c r="B107" s="267" t="s">
        <v>437</v>
      </c>
      <c r="C107" s="268">
        <f>C108</f>
        <v>-0.4</v>
      </c>
      <c r="D107" s="268">
        <f>D108</f>
        <v>-0.4</v>
      </c>
    </row>
    <row r="108" spans="1:4" ht="39.75" customHeight="1">
      <c r="A108" s="269" t="s">
        <v>440</v>
      </c>
      <c r="B108" s="39" t="s">
        <v>439</v>
      </c>
      <c r="C108" s="94">
        <v>-0.4</v>
      </c>
      <c r="D108" s="94">
        <v>-0.4</v>
      </c>
    </row>
    <row r="109" spans="1:4" ht="23.25" customHeight="1">
      <c r="A109" s="238"/>
      <c r="B109" s="270" t="s">
        <v>7</v>
      </c>
      <c r="C109" s="359">
        <f>C8+C62</f>
        <v>63083.100000000006</v>
      </c>
      <c r="D109" s="359">
        <f>D8+D62</f>
        <v>63073.80000000001</v>
      </c>
    </row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</sheetData>
  <sheetProtection selectLockedCells="1" selectUnlockedCells="1"/>
  <mergeCells count="7">
    <mergeCell ref="A1:D1"/>
    <mergeCell ref="A3:D3"/>
    <mergeCell ref="D5:D6"/>
    <mergeCell ref="A4:B4"/>
    <mergeCell ref="A5:A6"/>
    <mergeCell ref="B5:B6"/>
    <mergeCell ref="C5:C6"/>
  </mergeCells>
  <printOptions/>
  <pageMargins left="0.5511811023622047" right="0.35433070866141736" top="0.1968503937007874" bottom="0.1968503937007874" header="0.31496062992125984" footer="0.31496062992125984"/>
  <pageSetup fitToHeight="46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view="pageBreakPreview" zoomScale="110" zoomScaleNormal="70" zoomScaleSheetLayoutView="110" zoomScalePageLayoutView="0" workbookViewId="0" topLeftCell="A1">
      <selection activeCell="B30" sqref="B30"/>
    </sheetView>
  </sheetViews>
  <sheetFormatPr defaultColWidth="9.00390625" defaultRowHeight="12.75"/>
  <cols>
    <col min="1" max="1" width="12.125" style="1" customWidth="1"/>
    <col min="2" max="2" width="44.125" style="1" customWidth="1"/>
    <col min="3" max="3" width="66.00390625" style="2" customWidth="1"/>
    <col min="4" max="5" width="9.125" style="6" customWidth="1"/>
  </cols>
  <sheetData>
    <row r="1" spans="1:3" ht="96" customHeight="1">
      <c r="A1" s="372"/>
      <c r="B1" s="372"/>
      <c r="C1" s="7" t="s">
        <v>411</v>
      </c>
    </row>
    <row r="2" spans="1:3" ht="19.5" customHeight="1">
      <c r="A2" s="8"/>
      <c r="B2" s="8"/>
      <c r="C2" s="9" t="s">
        <v>50</v>
      </c>
    </row>
    <row r="3" spans="1:3" ht="84" customHeight="1">
      <c r="A3" s="373" t="s">
        <v>354</v>
      </c>
      <c r="B3" s="373"/>
      <c r="C3" s="373"/>
    </row>
    <row r="4" spans="1:2" ht="12.75" customHeight="1">
      <c r="A4" s="372"/>
      <c r="B4" s="372"/>
    </row>
    <row r="5" spans="1:5" ht="14.25" customHeight="1">
      <c r="A5" s="374" t="s">
        <v>51</v>
      </c>
      <c r="B5" s="375"/>
      <c r="C5" s="376" t="s">
        <v>52</v>
      </c>
      <c r="D5"/>
      <c r="E5"/>
    </row>
    <row r="6" spans="1:5" ht="52.5" customHeight="1">
      <c r="A6" s="79" t="s">
        <v>53</v>
      </c>
      <c r="B6" s="10" t="s">
        <v>54</v>
      </c>
      <c r="C6" s="376"/>
      <c r="D6"/>
      <c r="E6"/>
    </row>
    <row r="7" spans="1:5" ht="33" customHeight="1">
      <c r="A7" s="83" t="s">
        <v>55</v>
      </c>
      <c r="B7" s="11"/>
      <c r="C7" s="80" t="s">
        <v>56</v>
      </c>
      <c r="D7"/>
      <c r="E7"/>
    </row>
    <row r="8" spans="1:5" ht="65.25" customHeight="1">
      <c r="A8" s="84"/>
      <c r="B8" s="63" t="s">
        <v>57</v>
      </c>
      <c r="C8" s="64" t="s">
        <v>33</v>
      </c>
      <c r="D8"/>
      <c r="E8"/>
    </row>
    <row r="9" spans="1:5" ht="65.25" customHeight="1">
      <c r="A9" s="84"/>
      <c r="B9" s="63" t="s">
        <v>169</v>
      </c>
      <c r="C9" s="64" t="s">
        <v>300</v>
      </c>
      <c r="D9"/>
      <c r="E9"/>
    </row>
    <row r="10" spans="1:5" ht="65.25" customHeight="1">
      <c r="A10" s="84"/>
      <c r="B10" s="63" t="s">
        <v>170</v>
      </c>
      <c r="C10" s="64" t="s">
        <v>171</v>
      </c>
      <c r="D10"/>
      <c r="E10"/>
    </row>
    <row r="11" spans="1:5" ht="65.25" customHeight="1">
      <c r="A11" s="84"/>
      <c r="B11" s="63" t="s">
        <v>172</v>
      </c>
      <c r="C11" s="64" t="s">
        <v>157</v>
      </c>
      <c r="D11"/>
      <c r="E11"/>
    </row>
    <row r="12" spans="1:5" ht="25.5">
      <c r="A12" s="84"/>
      <c r="B12" s="63" t="s">
        <v>301</v>
      </c>
      <c r="C12" s="64" t="s">
        <v>302</v>
      </c>
      <c r="D12"/>
      <c r="E12"/>
    </row>
    <row r="13" spans="1:5" ht="61.5" customHeight="1">
      <c r="A13" s="84"/>
      <c r="B13" s="63" t="s">
        <v>303</v>
      </c>
      <c r="C13" s="64" t="s">
        <v>173</v>
      </c>
      <c r="D13"/>
      <c r="E13"/>
    </row>
    <row r="14" spans="1:5" ht="57" customHeight="1">
      <c r="A14" s="84"/>
      <c r="B14" s="63" t="s">
        <v>58</v>
      </c>
      <c r="C14" s="64" t="s">
        <v>166</v>
      </c>
      <c r="D14"/>
      <c r="E14"/>
    </row>
    <row r="15" spans="1:5" ht="50.25" customHeight="1">
      <c r="A15" s="84"/>
      <c r="B15" s="63" t="s">
        <v>143</v>
      </c>
      <c r="C15" s="64" t="s">
        <v>167</v>
      </c>
      <c r="D15"/>
      <c r="E15"/>
    </row>
    <row r="16" spans="1:5" ht="63" customHeight="1">
      <c r="A16" s="84"/>
      <c r="B16" s="63" t="s">
        <v>410</v>
      </c>
      <c r="C16" s="64" t="s">
        <v>404</v>
      </c>
      <c r="D16"/>
      <c r="E16"/>
    </row>
    <row r="17" spans="1:5" ht="51" customHeight="1">
      <c r="A17" s="85"/>
      <c r="B17" s="63" t="s">
        <v>365</v>
      </c>
      <c r="C17" s="64" t="s">
        <v>367</v>
      </c>
      <c r="D17"/>
      <c r="E17"/>
    </row>
    <row r="18" spans="1:5" ht="38.25" customHeight="1">
      <c r="A18" s="85"/>
      <c r="B18" s="99" t="s">
        <v>304</v>
      </c>
      <c r="C18" s="100" t="s">
        <v>305</v>
      </c>
      <c r="D18"/>
      <c r="E18"/>
    </row>
    <row r="19" spans="1:5" ht="33" customHeight="1">
      <c r="A19" s="85"/>
      <c r="B19" s="99" t="s">
        <v>306</v>
      </c>
      <c r="C19" s="100" t="s">
        <v>307</v>
      </c>
      <c r="D19"/>
      <c r="E19"/>
    </row>
    <row r="20" spans="1:5" ht="39.75" customHeight="1">
      <c r="A20" s="86"/>
      <c r="B20" s="90" t="s">
        <v>341</v>
      </c>
      <c r="C20" s="91" t="s">
        <v>402</v>
      </c>
      <c r="D20"/>
      <c r="E20"/>
    </row>
    <row r="21" spans="1:5" ht="39.75" customHeight="1">
      <c r="A21" s="151"/>
      <c r="B21" s="90" t="s">
        <v>403</v>
      </c>
      <c r="C21" s="152" t="s">
        <v>401</v>
      </c>
      <c r="D21"/>
      <c r="E21"/>
    </row>
    <row r="22" spans="1:5" ht="33" customHeight="1">
      <c r="A22" s="92"/>
      <c r="B22" s="89" t="s">
        <v>342</v>
      </c>
      <c r="C22" s="97" t="s">
        <v>266</v>
      </c>
      <c r="D22"/>
      <c r="E22"/>
    </row>
    <row r="23" spans="1:3" ht="39.75" customHeight="1">
      <c r="A23" s="92"/>
      <c r="B23" s="89" t="s">
        <v>343</v>
      </c>
      <c r="C23" s="97" t="s">
        <v>366</v>
      </c>
    </row>
    <row r="24" spans="1:3" ht="27" customHeight="1">
      <c r="A24" s="92"/>
      <c r="B24" s="89" t="s">
        <v>344</v>
      </c>
      <c r="C24" s="81" t="s">
        <v>231</v>
      </c>
    </row>
    <row r="25" spans="1:3" ht="25.5">
      <c r="A25" s="84"/>
      <c r="B25" s="63" t="s">
        <v>345</v>
      </c>
      <c r="C25" s="64" t="s">
        <v>298</v>
      </c>
    </row>
    <row r="26" spans="1:3" ht="31.5" customHeight="1">
      <c r="A26" s="84"/>
      <c r="B26" s="63" t="s">
        <v>346</v>
      </c>
      <c r="C26" s="64" t="s">
        <v>412</v>
      </c>
    </row>
    <row r="27" spans="1:3" ht="51">
      <c r="A27" s="84"/>
      <c r="B27" s="63" t="s">
        <v>347</v>
      </c>
      <c r="C27" s="82" t="s">
        <v>249</v>
      </c>
    </row>
    <row r="28" spans="1:3" ht="25.5">
      <c r="A28" s="84"/>
      <c r="B28" s="63" t="s">
        <v>350</v>
      </c>
      <c r="C28" s="82" t="s">
        <v>215</v>
      </c>
    </row>
    <row r="29" spans="1:3" ht="25.5">
      <c r="A29" s="84"/>
      <c r="B29" s="63" t="s">
        <v>408</v>
      </c>
      <c r="C29" s="82" t="s">
        <v>297</v>
      </c>
    </row>
    <row r="30" spans="1:3" ht="26.25" customHeight="1">
      <c r="A30" s="84"/>
      <c r="B30" s="63" t="s">
        <v>409</v>
      </c>
      <c r="C30" s="82" t="s">
        <v>234</v>
      </c>
    </row>
    <row r="31" spans="1:3" ht="76.5">
      <c r="A31" s="87"/>
      <c r="B31" s="65" t="s">
        <v>351</v>
      </c>
      <c r="C31" s="69" t="s">
        <v>174</v>
      </c>
    </row>
    <row r="32" spans="1:3" ht="39">
      <c r="A32" s="88"/>
      <c r="B32" s="63" t="s">
        <v>348</v>
      </c>
      <c r="C32" s="70" t="s">
        <v>175</v>
      </c>
    </row>
    <row r="33" spans="1:3" ht="39">
      <c r="A33" s="88"/>
      <c r="B33" s="63" t="s">
        <v>349</v>
      </c>
      <c r="C33" s="70" t="s">
        <v>340</v>
      </c>
    </row>
    <row r="34" spans="1:2" ht="12.75">
      <c r="A34" s="372"/>
      <c r="B34" s="372"/>
    </row>
    <row r="35" spans="1:2" ht="12.75">
      <c r="A35" s="372"/>
      <c r="B35" s="372"/>
    </row>
    <row r="36" spans="1:2" ht="12.75">
      <c r="A36" s="372"/>
      <c r="B36" s="372"/>
    </row>
    <row r="37" spans="1:2" ht="12.75">
      <c r="A37" s="372"/>
      <c r="B37" s="372"/>
    </row>
    <row r="38" spans="1:2" ht="12.75">
      <c r="A38" s="372"/>
      <c r="B38" s="372"/>
    </row>
    <row r="39" spans="1:2" ht="12.75">
      <c r="A39" s="372"/>
      <c r="B39" s="372"/>
    </row>
    <row r="40" spans="1:2" ht="12.75">
      <c r="A40" s="372"/>
      <c r="B40" s="372"/>
    </row>
    <row r="41" spans="1:2" ht="12.75">
      <c r="A41" s="372"/>
      <c r="B41" s="372"/>
    </row>
    <row r="42" spans="1:2" ht="12.75">
      <c r="A42" s="372"/>
      <c r="B42" s="372"/>
    </row>
    <row r="43" spans="1:2" ht="12.75">
      <c r="A43" s="372"/>
      <c r="B43" s="372"/>
    </row>
    <row r="44" spans="1:2" ht="12.75">
      <c r="A44" s="372"/>
      <c r="B44" s="372"/>
    </row>
    <row r="45" spans="1:2" ht="12.75">
      <c r="A45" s="372"/>
      <c r="B45" s="372"/>
    </row>
    <row r="46" spans="1:2" ht="12.75">
      <c r="A46" s="372"/>
      <c r="B46" s="372"/>
    </row>
    <row r="47" spans="1:2" ht="12.75">
      <c r="A47" s="372"/>
      <c r="B47" s="372"/>
    </row>
    <row r="48" spans="1:2" ht="12.75">
      <c r="A48" s="372"/>
      <c r="B48" s="372"/>
    </row>
    <row r="49" spans="1:2" ht="12.75">
      <c r="A49" s="372"/>
      <c r="B49" s="372"/>
    </row>
    <row r="50" spans="1:2" ht="12.75">
      <c r="A50" s="372"/>
      <c r="B50" s="372"/>
    </row>
    <row r="51" spans="1:2" ht="12.75">
      <c r="A51" s="372"/>
      <c r="B51" s="372"/>
    </row>
    <row r="52" spans="1:2" ht="12.75">
      <c r="A52" s="372"/>
      <c r="B52" s="372"/>
    </row>
    <row r="53" spans="1:2" ht="12.75">
      <c r="A53" s="372"/>
      <c r="B53" s="372"/>
    </row>
    <row r="54" spans="1:2" ht="12.75">
      <c r="A54" s="372"/>
      <c r="B54" s="372"/>
    </row>
    <row r="55" spans="1:2" ht="12.75">
      <c r="A55" s="372"/>
      <c r="B55" s="372"/>
    </row>
    <row r="56" spans="1:2" ht="12.75">
      <c r="A56" s="372"/>
      <c r="B56" s="372"/>
    </row>
    <row r="57" spans="1:2" ht="12.75">
      <c r="A57" s="372"/>
      <c r="B57" s="372"/>
    </row>
    <row r="58" spans="1:2" ht="12.75">
      <c r="A58" s="372"/>
      <c r="B58" s="372"/>
    </row>
    <row r="59" spans="1:2" ht="12.75">
      <c r="A59" s="372"/>
      <c r="B59" s="372"/>
    </row>
    <row r="60" spans="1:2" ht="12.75">
      <c r="A60" s="372"/>
      <c r="B60" s="372"/>
    </row>
    <row r="61" spans="1:2" ht="12.75">
      <c r="A61" s="372"/>
      <c r="B61" s="372"/>
    </row>
    <row r="62" spans="1:2" ht="12.75">
      <c r="A62" s="372"/>
      <c r="B62" s="372"/>
    </row>
    <row r="63" spans="1:2" ht="12.75">
      <c r="A63" s="372"/>
      <c r="B63" s="372"/>
    </row>
    <row r="64" spans="1:2" ht="12.75">
      <c r="A64" s="372"/>
      <c r="B64" s="372"/>
    </row>
    <row r="65" spans="1:2" ht="12.75">
      <c r="A65" s="372"/>
      <c r="B65" s="372"/>
    </row>
    <row r="66" spans="1:2" ht="12.75">
      <c r="A66" s="372"/>
      <c r="B66" s="372"/>
    </row>
    <row r="67" spans="1:2" ht="12.75">
      <c r="A67" s="372"/>
      <c r="B67" s="372"/>
    </row>
    <row r="68" spans="1:2" ht="12.75">
      <c r="A68" s="372"/>
      <c r="B68" s="372"/>
    </row>
    <row r="69" spans="1:2" ht="12.75">
      <c r="A69" s="372"/>
      <c r="B69" s="372"/>
    </row>
    <row r="70" spans="1:2" ht="12.75">
      <c r="A70" s="372"/>
      <c r="B70" s="372"/>
    </row>
    <row r="71" spans="1:2" ht="12.75">
      <c r="A71" s="372"/>
      <c r="B71" s="372"/>
    </row>
    <row r="72" spans="1:2" ht="12.75">
      <c r="A72" s="372"/>
      <c r="B72" s="372"/>
    </row>
    <row r="73" spans="1:2" ht="12.75">
      <c r="A73" s="372"/>
      <c r="B73" s="372"/>
    </row>
    <row r="74" spans="1:2" ht="12.75">
      <c r="A74" s="372"/>
      <c r="B74" s="372"/>
    </row>
    <row r="75" spans="1:2" ht="12.75">
      <c r="A75" s="372"/>
      <c r="B75" s="372"/>
    </row>
    <row r="76" spans="1:2" ht="12.75">
      <c r="A76" s="372"/>
      <c r="B76" s="372"/>
    </row>
    <row r="77" spans="1:2" ht="12.75">
      <c r="A77" s="372"/>
      <c r="B77" s="372"/>
    </row>
    <row r="78" spans="1:2" ht="12.75">
      <c r="A78" s="372"/>
      <c r="B78" s="372"/>
    </row>
    <row r="79" spans="1:2" ht="12.75">
      <c r="A79" s="372"/>
      <c r="B79" s="372"/>
    </row>
    <row r="80" spans="1:2" ht="12.75">
      <c r="A80" s="372"/>
      <c r="B80" s="372"/>
    </row>
    <row r="81" spans="1:2" ht="12.75" customHeight="1">
      <c r="A81" s="372"/>
      <c r="B81" s="372"/>
    </row>
    <row r="82" spans="1:2" ht="12.75" customHeight="1">
      <c r="A82" s="372"/>
      <c r="B82" s="372"/>
    </row>
    <row r="83" spans="1:2" ht="12.75" customHeight="1">
      <c r="A83" s="372"/>
      <c r="B83" s="372"/>
    </row>
    <row r="84" spans="1:2" ht="12.75" customHeight="1">
      <c r="A84" s="372"/>
      <c r="B84" s="372"/>
    </row>
    <row r="85" spans="1:2" ht="12.75" customHeight="1">
      <c r="A85" s="372"/>
      <c r="B85" s="372"/>
    </row>
    <row r="86" spans="1:2" ht="12.75" customHeight="1">
      <c r="A86" s="372"/>
      <c r="B86" s="372"/>
    </row>
    <row r="87" spans="1:2" ht="12.75" customHeight="1">
      <c r="A87" s="372"/>
      <c r="B87" s="372"/>
    </row>
    <row r="88" spans="1:2" ht="12.75" customHeight="1">
      <c r="A88" s="372"/>
      <c r="B88" s="372"/>
    </row>
    <row r="89" spans="1:2" ht="12.75" customHeight="1">
      <c r="A89" s="372"/>
      <c r="B89" s="372"/>
    </row>
    <row r="90" spans="1:2" ht="12.75" customHeight="1">
      <c r="A90" s="372"/>
      <c r="B90" s="372"/>
    </row>
    <row r="91" spans="1:2" ht="12.75" customHeight="1">
      <c r="A91" s="372"/>
      <c r="B91" s="372"/>
    </row>
    <row r="92" spans="1:2" ht="12.75" customHeight="1">
      <c r="A92" s="372"/>
      <c r="B92" s="372"/>
    </row>
    <row r="93" spans="1:2" ht="12.75" customHeight="1">
      <c r="A93" s="372"/>
      <c r="B93" s="372"/>
    </row>
    <row r="94" spans="1:2" ht="12.75" customHeight="1">
      <c r="A94" s="372"/>
      <c r="B94" s="372"/>
    </row>
    <row r="95" spans="1:2" ht="12.75" customHeight="1">
      <c r="A95" s="372"/>
      <c r="B95" s="372"/>
    </row>
    <row r="96" spans="1:2" ht="12.75" customHeight="1">
      <c r="A96" s="372"/>
      <c r="B96" s="372"/>
    </row>
    <row r="97" spans="1:2" ht="12.75" customHeight="1">
      <c r="A97" s="372"/>
      <c r="B97" s="372"/>
    </row>
    <row r="98" spans="1:2" ht="12.75" customHeight="1">
      <c r="A98" s="372"/>
      <c r="B98" s="372"/>
    </row>
    <row r="99" spans="1:2" ht="12.75" customHeight="1">
      <c r="A99" s="372"/>
      <c r="B99" s="372"/>
    </row>
    <row r="100" spans="1:2" ht="12.75" customHeight="1">
      <c r="A100" s="372"/>
      <c r="B100" s="372"/>
    </row>
    <row r="101" spans="1:2" ht="12.75" customHeight="1">
      <c r="A101" s="372"/>
      <c r="B101" s="372"/>
    </row>
    <row r="102" spans="1:2" ht="12.75" customHeight="1">
      <c r="A102" s="372"/>
      <c r="B102" s="372"/>
    </row>
    <row r="103" spans="1:2" ht="12.75" customHeight="1">
      <c r="A103" s="372"/>
      <c r="B103" s="372"/>
    </row>
    <row r="104" spans="1:2" ht="12.75" customHeight="1">
      <c r="A104" s="372"/>
      <c r="B104" s="372"/>
    </row>
    <row r="105" spans="1:2" ht="12.75" customHeight="1">
      <c r="A105" s="372"/>
      <c r="B105" s="372"/>
    </row>
    <row r="106" spans="1:2" ht="12.75" customHeight="1">
      <c r="A106" s="372"/>
      <c r="B106" s="372"/>
    </row>
    <row r="107" spans="1:2" ht="12.75" customHeight="1">
      <c r="A107" s="372"/>
      <c r="B107" s="372"/>
    </row>
    <row r="108" spans="1:2" ht="12.75" customHeight="1">
      <c r="A108" s="372"/>
      <c r="B108" s="372"/>
    </row>
    <row r="109" spans="1:2" ht="12.75" customHeight="1">
      <c r="A109" s="372"/>
      <c r="B109" s="372"/>
    </row>
    <row r="110" spans="1:2" ht="12.75" customHeight="1">
      <c r="A110" s="372"/>
      <c r="B110" s="372"/>
    </row>
    <row r="111" spans="1:2" ht="12.75" customHeight="1">
      <c r="A111" s="372"/>
      <c r="B111" s="372"/>
    </row>
    <row r="112" spans="1:2" ht="12.75" customHeight="1">
      <c r="A112" s="372"/>
      <c r="B112" s="372"/>
    </row>
    <row r="113" spans="1:2" ht="12.75" customHeight="1">
      <c r="A113" s="372"/>
      <c r="B113" s="372"/>
    </row>
    <row r="114" spans="1:2" ht="12.75" customHeight="1">
      <c r="A114" s="372"/>
      <c r="B114" s="372"/>
    </row>
    <row r="115" spans="1:2" ht="12.75" customHeight="1">
      <c r="A115" s="372"/>
      <c r="B115" s="372"/>
    </row>
    <row r="116" spans="1:2" ht="12.75" customHeight="1">
      <c r="A116" s="372"/>
      <c r="B116" s="372"/>
    </row>
    <row r="117" spans="1:2" ht="12.75" customHeight="1">
      <c r="A117" s="372"/>
      <c r="B117" s="372"/>
    </row>
    <row r="118" spans="1:2" ht="12.75" customHeight="1">
      <c r="A118" s="372"/>
      <c r="B118" s="372"/>
    </row>
    <row r="119" spans="1:2" ht="12.75" customHeight="1">
      <c r="A119" s="372"/>
      <c r="B119" s="372"/>
    </row>
    <row r="120" spans="1:2" ht="12.75" customHeight="1">
      <c r="A120" s="372"/>
      <c r="B120" s="372"/>
    </row>
    <row r="121" spans="1:2" ht="12.75" customHeight="1">
      <c r="A121" s="372"/>
      <c r="B121" s="372"/>
    </row>
    <row r="122" spans="1:2" ht="12.75" customHeight="1">
      <c r="A122" s="372"/>
      <c r="B122" s="372"/>
    </row>
    <row r="123" spans="1:2" ht="12.75" customHeight="1">
      <c r="A123" s="372"/>
      <c r="B123" s="372"/>
    </row>
    <row r="124" spans="1:2" ht="12.75" customHeight="1">
      <c r="A124" s="372"/>
      <c r="B124" s="372"/>
    </row>
    <row r="125" spans="1:2" ht="12.75" customHeight="1">
      <c r="A125" s="372"/>
      <c r="B125" s="372"/>
    </row>
    <row r="126" spans="1:2" ht="12.75" customHeight="1">
      <c r="A126" s="372"/>
      <c r="B126" s="372"/>
    </row>
    <row r="127" spans="1:2" ht="12.75" customHeight="1">
      <c r="A127" s="372"/>
      <c r="B127" s="372"/>
    </row>
    <row r="128" spans="1:2" ht="12.75" customHeight="1">
      <c r="A128" s="372"/>
      <c r="B128" s="372"/>
    </row>
    <row r="129" spans="1:2" ht="12.75" customHeight="1">
      <c r="A129" s="372"/>
      <c r="B129" s="372"/>
    </row>
    <row r="130" spans="1:2" ht="12.75" customHeight="1">
      <c r="A130" s="372"/>
      <c r="B130" s="372"/>
    </row>
    <row r="131" spans="1:2" ht="12.75" customHeight="1">
      <c r="A131" s="372"/>
      <c r="B131" s="372"/>
    </row>
    <row r="132" spans="1:2" ht="12.75" customHeight="1">
      <c r="A132" s="372"/>
      <c r="B132" s="372"/>
    </row>
    <row r="133" spans="1:2" ht="12.75" customHeight="1">
      <c r="A133" s="372"/>
      <c r="B133" s="372"/>
    </row>
    <row r="134" spans="1:2" ht="12.75" customHeight="1">
      <c r="A134" s="372"/>
      <c r="B134" s="372"/>
    </row>
    <row r="135" spans="1:2" ht="12.75" customHeight="1">
      <c r="A135" s="372"/>
      <c r="B135" s="372"/>
    </row>
    <row r="136" spans="1:2" ht="12.75" customHeight="1">
      <c r="A136" s="372"/>
      <c r="B136" s="372"/>
    </row>
    <row r="137" spans="1:2" ht="12.75" customHeight="1">
      <c r="A137" s="372"/>
      <c r="B137" s="372"/>
    </row>
    <row r="138" spans="1:2" ht="12.75" customHeight="1">
      <c r="A138" s="372"/>
      <c r="B138" s="372"/>
    </row>
    <row r="139" spans="1:2" ht="12.75" customHeight="1">
      <c r="A139" s="372"/>
      <c r="B139" s="372"/>
    </row>
    <row r="140" spans="1:2" ht="12.75" customHeight="1">
      <c r="A140" s="372"/>
      <c r="B140" s="372"/>
    </row>
    <row r="141" spans="1:2" ht="12.75" customHeight="1">
      <c r="A141" s="372"/>
      <c r="B141" s="372"/>
    </row>
    <row r="142" spans="1:2" ht="12.75" customHeight="1">
      <c r="A142" s="372"/>
      <c r="B142" s="372"/>
    </row>
    <row r="143" spans="1:2" ht="12.75" customHeight="1">
      <c r="A143" s="372"/>
      <c r="B143" s="372"/>
    </row>
    <row r="144" spans="1:2" ht="12.75" customHeight="1">
      <c r="A144" s="372"/>
      <c r="B144" s="372"/>
    </row>
    <row r="145" spans="1:2" ht="12.75" customHeight="1">
      <c r="A145" s="372"/>
      <c r="B145" s="372"/>
    </row>
    <row r="146" spans="1:2" ht="12.75" customHeight="1">
      <c r="A146" s="372"/>
      <c r="B146" s="372"/>
    </row>
    <row r="147" spans="1:2" ht="12.75" customHeight="1">
      <c r="A147" s="372"/>
      <c r="B147" s="372"/>
    </row>
    <row r="148" spans="1:2" ht="12.75" customHeight="1">
      <c r="A148" s="372"/>
      <c r="B148" s="372"/>
    </row>
    <row r="149" spans="1:2" ht="12.75" customHeight="1">
      <c r="A149" s="372"/>
      <c r="B149" s="372"/>
    </row>
    <row r="150" spans="1:2" ht="12.75" customHeight="1">
      <c r="A150" s="372"/>
      <c r="B150" s="372"/>
    </row>
    <row r="151" spans="1:2" ht="12.75" customHeight="1">
      <c r="A151" s="372"/>
      <c r="B151" s="372"/>
    </row>
    <row r="152" spans="1:2" ht="12.75" customHeight="1">
      <c r="A152" s="372"/>
      <c r="B152" s="372"/>
    </row>
    <row r="153" spans="1:2" ht="12.75" customHeight="1">
      <c r="A153" s="372"/>
      <c r="B153" s="372"/>
    </row>
    <row r="154" spans="1:2" ht="12.75" customHeight="1">
      <c r="A154" s="372"/>
      <c r="B154" s="372"/>
    </row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</sheetData>
  <sheetProtection selectLockedCells="1" selectUnlockedCells="1"/>
  <mergeCells count="126">
    <mergeCell ref="A148:B148"/>
    <mergeCell ref="A153:B153"/>
    <mergeCell ref="A154:B154"/>
    <mergeCell ref="A149:B149"/>
    <mergeCell ref="A150:B150"/>
    <mergeCell ref="A151:B151"/>
    <mergeCell ref="A152:B152"/>
    <mergeCell ref="A132:B132"/>
    <mergeCell ref="A133:B133"/>
    <mergeCell ref="A134:B134"/>
    <mergeCell ref="A135:B135"/>
    <mergeCell ref="A142:B142"/>
    <mergeCell ref="A143:B143"/>
    <mergeCell ref="A140:B140"/>
    <mergeCell ref="A141:B141"/>
    <mergeCell ref="A144:B144"/>
    <mergeCell ref="A145:B145"/>
    <mergeCell ref="A128:B128"/>
    <mergeCell ref="A129:B129"/>
    <mergeCell ref="A146:B146"/>
    <mergeCell ref="A147:B147"/>
    <mergeCell ref="A136:B136"/>
    <mergeCell ref="A137:B137"/>
    <mergeCell ref="A138:B138"/>
    <mergeCell ref="A139:B139"/>
    <mergeCell ref="A130:B130"/>
    <mergeCell ref="A131:B131"/>
    <mergeCell ref="A118:B118"/>
    <mergeCell ref="A119:B119"/>
    <mergeCell ref="A120:B120"/>
    <mergeCell ref="A121:B121"/>
    <mergeCell ref="A124:B124"/>
    <mergeCell ref="A125:B125"/>
    <mergeCell ref="A126:B126"/>
    <mergeCell ref="A127:B127"/>
    <mergeCell ref="A108:B108"/>
    <mergeCell ref="A109:B109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84:B84"/>
    <mergeCell ref="A85:B85"/>
    <mergeCell ref="A86:B86"/>
    <mergeCell ref="A87:B87"/>
    <mergeCell ref="A94:B94"/>
    <mergeCell ref="A95:B95"/>
    <mergeCell ref="A92:B92"/>
    <mergeCell ref="A93:B93"/>
    <mergeCell ref="A96:B96"/>
    <mergeCell ref="A97:B97"/>
    <mergeCell ref="A80:B80"/>
    <mergeCell ref="A81:B81"/>
    <mergeCell ref="A98:B98"/>
    <mergeCell ref="A99:B99"/>
    <mergeCell ref="A88:B88"/>
    <mergeCell ref="A89:B89"/>
    <mergeCell ref="A90:B90"/>
    <mergeCell ref="A91:B91"/>
    <mergeCell ref="A82:B82"/>
    <mergeCell ref="A83:B83"/>
    <mergeCell ref="A70:B70"/>
    <mergeCell ref="A71:B71"/>
    <mergeCell ref="A72:B72"/>
    <mergeCell ref="A73:B73"/>
    <mergeCell ref="A76:B76"/>
    <mergeCell ref="A77:B77"/>
    <mergeCell ref="A78:B78"/>
    <mergeCell ref="A79:B79"/>
    <mergeCell ref="A60:B60"/>
    <mergeCell ref="A61:B61"/>
    <mergeCell ref="A74:B74"/>
    <mergeCell ref="A75:B75"/>
    <mergeCell ref="A64:B64"/>
    <mergeCell ref="A65:B65"/>
    <mergeCell ref="A66:B66"/>
    <mergeCell ref="A67:B67"/>
    <mergeCell ref="A68:B68"/>
    <mergeCell ref="A69:B69"/>
    <mergeCell ref="A62:B62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48:B48"/>
    <mergeCell ref="A49:B49"/>
    <mergeCell ref="A36:B36"/>
    <mergeCell ref="A37:B37"/>
    <mergeCell ref="A38:B38"/>
    <mergeCell ref="A39:B39"/>
    <mergeCell ref="A50:B50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34:B34"/>
    <mergeCell ref="A35:B35"/>
    <mergeCell ref="A1:B1"/>
    <mergeCell ref="A3:C3"/>
    <mergeCell ref="A4:B4"/>
    <mergeCell ref="A5:B5"/>
    <mergeCell ref="C5:C6"/>
  </mergeCells>
  <printOptions/>
  <pageMargins left="0.5511811023622047" right="0.35433070866141736" top="0.3937007874015748" bottom="0.3937007874015748" header="0.31496062992125984" footer="0.31496062992125984"/>
  <pageSetup fitToHeight="37" fitToWidth="1" horizontalDpi="600" verticalDpi="600" orientation="portrait" paperSize="9" scale="78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47"/>
  <sheetViews>
    <sheetView view="pageBreakPreview" zoomScale="110" zoomScaleNormal="70" zoomScaleSheetLayoutView="110" zoomScalePageLayoutView="0" workbookViewId="0" topLeftCell="A10">
      <selection activeCell="C2" sqref="C2"/>
    </sheetView>
  </sheetViews>
  <sheetFormatPr defaultColWidth="9.00390625" defaultRowHeight="12.75"/>
  <cols>
    <col min="1" max="1" width="12.125" style="1" customWidth="1"/>
    <col min="2" max="2" width="44.125" style="1" customWidth="1"/>
    <col min="3" max="3" width="66.00390625" style="2" customWidth="1"/>
    <col min="4" max="5" width="9.125" style="6" customWidth="1"/>
  </cols>
  <sheetData>
    <row r="1" spans="1:3" ht="81.75" customHeight="1">
      <c r="A1" s="372"/>
      <c r="B1" s="372"/>
      <c r="C1" s="7" t="s">
        <v>353</v>
      </c>
    </row>
    <row r="2" spans="1:3" ht="23.25" customHeight="1">
      <c r="A2" s="8"/>
      <c r="B2" s="8"/>
      <c r="C2" s="9" t="s">
        <v>59</v>
      </c>
    </row>
    <row r="3" spans="1:3" ht="92.25" customHeight="1">
      <c r="A3" s="373" t="s">
        <v>310</v>
      </c>
      <c r="B3" s="373"/>
      <c r="C3" s="373"/>
    </row>
    <row r="4" spans="1:2" ht="12.75" customHeight="1">
      <c r="A4" s="372"/>
      <c r="B4" s="372"/>
    </row>
    <row r="5" spans="1:5" ht="14.25" customHeight="1">
      <c r="A5" s="375" t="s">
        <v>51</v>
      </c>
      <c r="B5" s="375"/>
      <c r="C5" s="377" t="s">
        <v>52</v>
      </c>
      <c r="D5"/>
      <c r="E5"/>
    </row>
    <row r="6" spans="1:5" ht="52.5" customHeight="1">
      <c r="A6" s="10" t="s">
        <v>53</v>
      </c>
      <c r="B6" s="12" t="s">
        <v>54</v>
      </c>
      <c r="C6" s="377"/>
      <c r="D6"/>
      <c r="E6"/>
    </row>
    <row r="7" spans="1:5" ht="52.5" customHeight="1">
      <c r="A7" s="10">
        <v>100</v>
      </c>
      <c r="B7" s="12"/>
      <c r="C7" s="71" t="s">
        <v>240</v>
      </c>
      <c r="D7"/>
      <c r="E7"/>
    </row>
    <row r="8" spans="1:5" ht="52.5" customHeight="1">
      <c r="A8" s="10"/>
      <c r="B8" s="74" t="s">
        <v>241</v>
      </c>
      <c r="C8" s="72" t="s">
        <v>239</v>
      </c>
      <c r="D8"/>
      <c r="E8"/>
    </row>
    <row r="9" spans="1:5" ht="69.75" customHeight="1">
      <c r="A9" s="10"/>
      <c r="B9" s="74" t="s">
        <v>246</v>
      </c>
      <c r="C9" s="73" t="s">
        <v>242</v>
      </c>
      <c r="D9"/>
      <c r="E9"/>
    </row>
    <row r="10" spans="1:5" ht="61.5" customHeight="1">
      <c r="A10" s="10"/>
      <c r="B10" s="74" t="s">
        <v>247</v>
      </c>
      <c r="C10" s="14" t="s">
        <v>243</v>
      </c>
      <c r="D10"/>
      <c r="E10"/>
    </row>
    <row r="11" spans="1:5" ht="57" customHeight="1">
      <c r="A11" s="10"/>
      <c r="B11" s="74" t="s">
        <v>248</v>
      </c>
      <c r="C11" s="14" t="s">
        <v>245</v>
      </c>
      <c r="D11"/>
      <c r="E11"/>
    </row>
    <row r="12" spans="1:5" ht="50.25" customHeight="1">
      <c r="A12" s="15" t="s">
        <v>60</v>
      </c>
      <c r="B12" s="74"/>
      <c r="C12" s="16" t="s">
        <v>119</v>
      </c>
      <c r="D12"/>
      <c r="E12"/>
    </row>
    <row r="13" spans="1:5" ht="60" customHeight="1">
      <c r="A13" s="13"/>
      <c r="B13" s="74" t="s">
        <v>61</v>
      </c>
      <c r="C13" s="14" t="s">
        <v>228</v>
      </c>
      <c r="D13"/>
      <c r="E13"/>
    </row>
    <row r="14" spans="1:5" ht="42.75" customHeight="1">
      <c r="A14" s="13"/>
      <c r="B14" s="74" t="s">
        <v>299</v>
      </c>
      <c r="C14" s="14" t="s">
        <v>268</v>
      </c>
      <c r="D14"/>
      <c r="E14"/>
    </row>
    <row r="15" spans="1:5" ht="42.75" customHeight="1">
      <c r="A15" s="13"/>
      <c r="B15" s="74" t="s">
        <v>308</v>
      </c>
      <c r="C15" s="14" t="s">
        <v>309</v>
      </c>
      <c r="D15"/>
      <c r="E15"/>
    </row>
    <row r="16" spans="1:5" ht="27" customHeight="1">
      <c r="A16" s="13"/>
      <c r="B16" s="74" t="s">
        <v>62</v>
      </c>
      <c r="C16" s="14" t="s">
        <v>20</v>
      </c>
      <c r="D16"/>
      <c r="E16"/>
    </row>
    <row r="17" spans="1:5" ht="38.25" customHeight="1">
      <c r="A17" s="13"/>
      <c r="B17" s="74" t="s">
        <v>63</v>
      </c>
      <c r="C17" s="14" t="s">
        <v>212</v>
      </c>
      <c r="D17"/>
      <c r="E17"/>
    </row>
    <row r="18" spans="1:5" ht="25.5">
      <c r="A18" s="13"/>
      <c r="B18" s="74" t="s">
        <v>176</v>
      </c>
      <c r="C18" s="14" t="s">
        <v>161</v>
      </c>
      <c r="D18"/>
      <c r="E18"/>
    </row>
    <row r="19" spans="1:5" ht="25.5">
      <c r="A19" s="13"/>
      <c r="B19" s="74" t="s">
        <v>177</v>
      </c>
      <c r="C19" s="14" t="s">
        <v>165</v>
      </c>
      <c r="D19"/>
      <c r="E19"/>
    </row>
    <row r="20" spans="4:5" ht="42" customHeight="1">
      <c r="D20"/>
      <c r="E20"/>
    </row>
    <row r="21" spans="4:5" ht="40.5" customHeight="1">
      <c r="D21"/>
      <c r="E21"/>
    </row>
    <row r="22" spans="4:5" ht="39" customHeight="1">
      <c r="D22"/>
      <c r="E22"/>
    </row>
    <row r="23" spans="4:5" ht="44.25" customHeight="1">
      <c r="D23"/>
      <c r="E23"/>
    </row>
    <row r="24" spans="4:5" ht="55.5" customHeight="1">
      <c r="D24"/>
      <c r="E24"/>
    </row>
    <row r="25" spans="1:5" ht="52.5" customHeight="1">
      <c r="A25" s="372"/>
      <c r="B25" s="372"/>
      <c r="D25"/>
      <c r="E25"/>
    </row>
    <row r="26" spans="1:5" ht="44.25" customHeight="1">
      <c r="A26" s="372"/>
      <c r="B26" s="372"/>
      <c r="D26"/>
      <c r="E26"/>
    </row>
    <row r="27" spans="1:5" ht="44.25" customHeight="1">
      <c r="A27" s="372"/>
      <c r="B27" s="372"/>
      <c r="D27"/>
      <c r="E27"/>
    </row>
    <row r="28" spans="1:5" ht="44.25" customHeight="1">
      <c r="A28" s="372"/>
      <c r="B28" s="372"/>
      <c r="D28"/>
      <c r="E28"/>
    </row>
    <row r="29" spans="1:5" ht="44.25" customHeight="1">
      <c r="A29" s="372"/>
      <c r="B29" s="372"/>
      <c r="D29"/>
      <c r="E29"/>
    </row>
    <row r="30" spans="1:5" ht="61.5" customHeight="1">
      <c r="A30" s="372"/>
      <c r="B30" s="372"/>
      <c r="D30"/>
      <c r="E30"/>
    </row>
    <row r="31" spans="1:5" ht="37.5" customHeight="1">
      <c r="A31" s="372"/>
      <c r="B31" s="372"/>
      <c r="D31"/>
      <c r="E31"/>
    </row>
    <row r="32" spans="1:5" ht="62.25" customHeight="1">
      <c r="A32" s="372"/>
      <c r="B32" s="372"/>
      <c r="D32"/>
      <c r="E32"/>
    </row>
    <row r="33" spans="1:5" ht="69.75" customHeight="1">
      <c r="A33" s="372"/>
      <c r="B33" s="372"/>
      <c r="D33"/>
      <c r="E33"/>
    </row>
    <row r="34" spans="1:5" ht="69.75" customHeight="1">
      <c r="A34" s="372"/>
      <c r="B34" s="372"/>
      <c r="D34"/>
      <c r="E34"/>
    </row>
    <row r="35" spans="1:5" ht="69.75" customHeight="1">
      <c r="A35" s="372"/>
      <c r="B35" s="372"/>
      <c r="D35"/>
      <c r="E35"/>
    </row>
    <row r="36" spans="1:5" ht="53.25" customHeight="1">
      <c r="A36" s="372"/>
      <c r="B36" s="372"/>
      <c r="D36"/>
      <c r="E36"/>
    </row>
    <row r="37" spans="1:5" ht="60" customHeight="1">
      <c r="A37" s="372"/>
      <c r="B37" s="372"/>
      <c r="D37"/>
      <c r="E37"/>
    </row>
    <row r="38" spans="1:5" ht="75.75" customHeight="1">
      <c r="A38" s="372"/>
      <c r="B38" s="372"/>
      <c r="D38"/>
      <c r="E38"/>
    </row>
    <row r="39" spans="1:5" ht="51.75" customHeight="1">
      <c r="A39" s="372"/>
      <c r="B39" s="372"/>
      <c r="D39"/>
      <c r="E39"/>
    </row>
    <row r="40" spans="1:2" ht="75" customHeight="1">
      <c r="A40" s="372"/>
      <c r="B40" s="372"/>
    </row>
    <row r="41" spans="1:2" ht="75" customHeight="1">
      <c r="A41" s="372"/>
      <c r="B41" s="372"/>
    </row>
    <row r="42" spans="1:2" ht="75" customHeight="1">
      <c r="A42" s="372"/>
      <c r="B42" s="372"/>
    </row>
    <row r="43" spans="1:2" ht="75" customHeight="1">
      <c r="A43" s="372"/>
      <c r="B43" s="372"/>
    </row>
    <row r="44" spans="1:2" ht="75" customHeight="1">
      <c r="A44" s="372"/>
      <c r="B44" s="372"/>
    </row>
    <row r="45" spans="1:2" ht="53.25" customHeight="1">
      <c r="A45" s="372"/>
      <c r="B45" s="372"/>
    </row>
    <row r="46" spans="1:2" ht="61.5" customHeight="1">
      <c r="A46" s="372"/>
      <c r="B46" s="372"/>
    </row>
    <row r="47" spans="1:2" ht="37.5" customHeight="1">
      <c r="A47" s="372"/>
      <c r="B47" s="372"/>
    </row>
    <row r="48" spans="1:2" ht="42.75" customHeight="1">
      <c r="A48" s="372"/>
      <c r="B48" s="372"/>
    </row>
    <row r="49" spans="1:2" ht="12.75">
      <c r="A49" s="372"/>
      <c r="B49" s="372"/>
    </row>
    <row r="50" spans="1:2" ht="12.75">
      <c r="A50" s="372"/>
      <c r="B50" s="372"/>
    </row>
    <row r="51" spans="1:2" ht="12.75">
      <c r="A51" s="372"/>
      <c r="B51" s="372"/>
    </row>
    <row r="52" spans="1:2" ht="12.75">
      <c r="A52" s="372"/>
      <c r="B52" s="372"/>
    </row>
    <row r="53" spans="1:2" ht="12.75">
      <c r="A53" s="372"/>
      <c r="B53" s="372"/>
    </row>
    <row r="54" spans="1:2" ht="12.75">
      <c r="A54" s="372"/>
      <c r="B54" s="372"/>
    </row>
    <row r="55" spans="1:2" ht="12.75">
      <c r="A55" s="372"/>
      <c r="B55" s="372"/>
    </row>
    <row r="56" spans="1:2" ht="12.75">
      <c r="A56" s="372"/>
      <c r="B56" s="372"/>
    </row>
    <row r="57" spans="1:2" ht="12.75">
      <c r="A57" s="372"/>
      <c r="B57" s="372"/>
    </row>
    <row r="58" spans="1:2" ht="12.75">
      <c r="A58" s="372"/>
      <c r="B58" s="372"/>
    </row>
    <row r="59" spans="1:2" ht="12.75">
      <c r="A59" s="372"/>
      <c r="B59" s="372"/>
    </row>
    <row r="60" spans="1:2" ht="12.75">
      <c r="A60" s="372"/>
      <c r="B60" s="372"/>
    </row>
    <row r="61" spans="1:2" ht="12.75">
      <c r="A61" s="372"/>
      <c r="B61" s="372"/>
    </row>
    <row r="62" spans="1:2" ht="12.75">
      <c r="A62" s="372"/>
      <c r="B62" s="372"/>
    </row>
    <row r="63" spans="1:2" ht="12.75">
      <c r="A63" s="372"/>
      <c r="B63" s="372"/>
    </row>
    <row r="64" spans="1:2" ht="12.75">
      <c r="A64" s="372"/>
      <c r="B64" s="372"/>
    </row>
    <row r="65" spans="1:2" ht="12.75">
      <c r="A65" s="372"/>
      <c r="B65" s="372"/>
    </row>
    <row r="66" spans="1:2" ht="12.75">
      <c r="A66" s="372"/>
      <c r="B66" s="372"/>
    </row>
    <row r="67" spans="1:2" ht="12.75">
      <c r="A67" s="372"/>
      <c r="B67" s="372"/>
    </row>
    <row r="68" spans="1:2" ht="12.75">
      <c r="A68" s="372"/>
      <c r="B68" s="372"/>
    </row>
    <row r="69" spans="1:2" ht="12.75">
      <c r="A69" s="372"/>
      <c r="B69" s="372"/>
    </row>
    <row r="70" spans="1:2" ht="12.75">
      <c r="A70" s="372"/>
      <c r="B70" s="372"/>
    </row>
    <row r="71" spans="1:2" ht="12.75">
      <c r="A71" s="372"/>
      <c r="B71" s="372"/>
    </row>
    <row r="72" spans="1:2" ht="12.75">
      <c r="A72" s="372"/>
      <c r="B72" s="372"/>
    </row>
    <row r="73" spans="1:2" ht="12.75">
      <c r="A73" s="372"/>
      <c r="B73" s="372"/>
    </row>
    <row r="74" spans="1:2" ht="12.75" customHeight="1">
      <c r="A74" s="372"/>
      <c r="B74" s="372"/>
    </row>
    <row r="75" spans="1:2" ht="12.75" customHeight="1">
      <c r="A75" s="372"/>
      <c r="B75" s="372"/>
    </row>
    <row r="76" spans="1:2" ht="12.75" customHeight="1">
      <c r="A76" s="372"/>
      <c r="B76" s="372"/>
    </row>
    <row r="77" spans="1:2" ht="12.75" customHeight="1">
      <c r="A77" s="372"/>
      <c r="B77" s="372"/>
    </row>
    <row r="78" spans="1:2" ht="12.75" customHeight="1">
      <c r="A78" s="372"/>
      <c r="B78" s="372"/>
    </row>
    <row r="79" spans="1:2" ht="12.75" customHeight="1">
      <c r="A79" s="372"/>
      <c r="B79" s="372"/>
    </row>
    <row r="80" spans="1:2" ht="12.75" customHeight="1">
      <c r="A80" s="372"/>
      <c r="B80" s="372"/>
    </row>
    <row r="81" spans="1:2" ht="12.75" customHeight="1">
      <c r="A81" s="372"/>
      <c r="B81" s="372"/>
    </row>
    <row r="82" spans="1:2" ht="12.75" customHeight="1">
      <c r="A82" s="372"/>
      <c r="B82" s="372"/>
    </row>
    <row r="83" spans="1:2" ht="12.75" customHeight="1">
      <c r="A83" s="372"/>
      <c r="B83" s="372"/>
    </row>
    <row r="84" spans="1:2" ht="12.75" customHeight="1">
      <c r="A84" s="372"/>
      <c r="B84" s="372"/>
    </row>
    <row r="85" spans="1:2" ht="12.75" customHeight="1">
      <c r="A85" s="372"/>
      <c r="B85" s="372"/>
    </row>
    <row r="86" spans="1:2" ht="12.75" customHeight="1">
      <c r="A86" s="372"/>
      <c r="B86" s="372"/>
    </row>
    <row r="87" spans="1:2" ht="12.75" customHeight="1">
      <c r="A87" s="372"/>
      <c r="B87" s="372"/>
    </row>
    <row r="88" spans="1:2" ht="12.75" customHeight="1">
      <c r="A88" s="372"/>
      <c r="B88" s="372"/>
    </row>
    <row r="89" spans="1:2" ht="12.75" customHeight="1">
      <c r="A89" s="372"/>
      <c r="B89" s="372"/>
    </row>
    <row r="90" spans="1:2" ht="12.75" customHeight="1">
      <c r="A90" s="372"/>
      <c r="B90" s="372"/>
    </row>
    <row r="91" spans="1:2" ht="12.75" customHeight="1">
      <c r="A91" s="372"/>
      <c r="B91" s="372"/>
    </row>
    <row r="92" spans="1:2" ht="12.75" customHeight="1">
      <c r="A92" s="372"/>
      <c r="B92" s="372"/>
    </row>
    <row r="93" spans="1:2" ht="12.75" customHeight="1">
      <c r="A93" s="372"/>
      <c r="B93" s="372"/>
    </row>
    <row r="94" spans="1:2" ht="12.75" customHeight="1">
      <c r="A94" s="372"/>
      <c r="B94" s="372"/>
    </row>
    <row r="95" spans="1:2" ht="12.75" customHeight="1">
      <c r="A95" s="372"/>
      <c r="B95" s="372"/>
    </row>
    <row r="96" spans="1:2" ht="12.75" customHeight="1">
      <c r="A96" s="372"/>
      <c r="B96" s="372"/>
    </row>
    <row r="97" spans="1:2" ht="12.75" customHeight="1">
      <c r="A97" s="372"/>
      <c r="B97" s="372"/>
    </row>
    <row r="98" spans="1:2" ht="12.75" customHeight="1">
      <c r="A98" s="372"/>
      <c r="B98" s="372"/>
    </row>
    <row r="99" spans="1:2" ht="12.75" customHeight="1">
      <c r="A99" s="372"/>
      <c r="B99" s="372"/>
    </row>
    <row r="100" spans="1:2" ht="12.75" customHeight="1">
      <c r="A100" s="372"/>
      <c r="B100" s="372"/>
    </row>
    <row r="101" spans="1:2" ht="12.75" customHeight="1">
      <c r="A101" s="372"/>
      <c r="B101" s="372"/>
    </row>
    <row r="102" spans="1:2" ht="12.75" customHeight="1">
      <c r="A102" s="372"/>
      <c r="B102" s="372"/>
    </row>
    <row r="103" spans="1:2" ht="12.75" customHeight="1">
      <c r="A103" s="372"/>
      <c r="B103" s="372"/>
    </row>
    <row r="104" spans="1:2" ht="12.75" customHeight="1">
      <c r="A104" s="372"/>
      <c r="B104" s="372"/>
    </row>
    <row r="105" spans="1:2" ht="12.75" customHeight="1">
      <c r="A105" s="372"/>
      <c r="B105" s="372"/>
    </row>
    <row r="106" spans="1:2" ht="12.75" customHeight="1">
      <c r="A106" s="372"/>
      <c r="B106" s="372"/>
    </row>
    <row r="107" spans="1:2" ht="12.75" customHeight="1">
      <c r="A107" s="372"/>
      <c r="B107" s="372"/>
    </row>
    <row r="108" spans="1:2" ht="12.75" customHeight="1">
      <c r="A108" s="372"/>
      <c r="B108" s="372"/>
    </row>
    <row r="109" spans="1:2" ht="12.75" customHeight="1">
      <c r="A109" s="372"/>
      <c r="B109" s="372"/>
    </row>
    <row r="110" spans="1:2" ht="12.75" customHeight="1">
      <c r="A110" s="372"/>
      <c r="B110" s="372"/>
    </row>
    <row r="111" spans="1:2" ht="12.75" customHeight="1">
      <c r="A111" s="372"/>
      <c r="B111" s="372"/>
    </row>
    <row r="112" spans="1:2" ht="12.75" customHeight="1">
      <c r="A112" s="372"/>
      <c r="B112" s="372"/>
    </row>
    <row r="113" spans="1:2" ht="12.75" customHeight="1">
      <c r="A113" s="372"/>
      <c r="B113" s="372"/>
    </row>
    <row r="114" spans="1:2" ht="12.75" customHeight="1">
      <c r="A114" s="372"/>
      <c r="B114" s="372"/>
    </row>
    <row r="115" spans="1:2" ht="12.75" customHeight="1">
      <c r="A115" s="372"/>
      <c r="B115" s="372"/>
    </row>
    <row r="116" spans="1:2" ht="12.75" customHeight="1">
      <c r="A116" s="372"/>
      <c r="B116" s="372"/>
    </row>
    <row r="117" spans="1:2" ht="12.75" customHeight="1">
      <c r="A117" s="372"/>
      <c r="B117" s="372"/>
    </row>
    <row r="118" spans="1:2" ht="12.75" customHeight="1">
      <c r="A118" s="372"/>
      <c r="B118" s="372"/>
    </row>
    <row r="119" spans="1:2" ht="12.75" customHeight="1">
      <c r="A119" s="372"/>
      <c r="B119" s="372"/>
    </row>
    <row r="120" spans="1:2" ht="12.75" customHeight="1">
      <c r="A120" s="372"/>
      <c r="B120" s="372"/>
    </row>
    <row r="121" spans="1:2" ht="12.75" customHeight="1">
      <c r="A121" s="372"/>
      <c r="B121" s="372"/>
    </row>
    <row r="122" spans="1:2" ht="12.75" customHeight="1">
      <c r="A122" s="372"/>
      <c r="B122" s="372"/>
    </row>
    <row r="123" spans="1:2" ht="12.75" customHeight="1">
      <c r="A123" s="372"/>
      <c r="B123" s="372"/>
    </row>
    <row r="124" spans="1:2" ht="12.75" customHeight="1">
      <c r="A124" s="372"/>
      <c r="B124" s="372"/>
    </row>
    <row r="125" spans="1:2" ht="12.75" customHeight="1">
      <c r="A125" s="372"/>
      <c r="B125" s="372"/>
    </row>
    <row r="126" spans="1:2" ht="12.75" customHeight="1">
      <c r="A126" s="372"/>
      <c r="B126" s="372"/>
    </row>
    <row r="127" spans="1:2" ht="12.75" customHeight="1">
      <c r="A127" s="372"/>
      <c r="B127" s="372"/>
    </row>
    <row r="128" spans="1:2" ht="12.75" customHeight="1">
      <c r="A128" s="372"/>
      <c r="B128" s="372"/>
    </row>
    <row r="129" spans="1:2" ht="12.75" customHeight="1">
      <c r="A129" s="372"/>
      <c r="B129" s="372"/>
    </row>
    <row r="130" spans="1:2" ht="12.75" customHeight="1">
      <c r="A130" s="372"/>
      <c r="B130" s="372"/>
    </row>
    <row r="131" spans="1:2" ht="12.75" customHeight="1">
      <c r="A131" s="372"/>
      <c r="B131" s="372"/>
    </row>
    <row r="132" spans="1:2" ht="12.75" customHeight="1">
      <c r="A132" s="372"/>
      <c r="B132" s="372"/>
    </row>
    <row r="133" spans="1:2" ht="12.75" customHeight="1">
      <c r="A133" s="372"/>
      <c r="B133" s="372"/>
    </row>
    <row r="134" spans="1:2" ht="12.75" customHeight="1">
      <c r="A134" s="372"/>
      <c r="B134" s="372"/>
    </row>
    <row r="135" spans="1:2" ht="12.75" customHeight="1">
      <c r="A135" s="372"/>
      <c r="B135" s="372"/>
    </row>
    <row r="136" spans="1:2" ht="12.75" customHeight="1">
      <c r="A136" s="372"/>
      <c r="B136" s="372"/>
    </row>
    <row r="137" spans="1:2" ht="12.75" customHeight="1">
      <c r="A137" s="372"/>
      <c r="B137" s="372"/>
    </row>
    <row r="138" spans="1:2" ht="12.75" customHeight="1">
      <c r="A138" s="372"/>
      <c r="B138" s="372"/>
    </row>
    <row r="139" spans="1:2" ht="12.75" customHeight="1">
      <c r="A139" s="372"/>
      <c r="B139" s="372"/>
    </row>
    <row r="140" spans="1:2" ht="12.75" customHeight="1">
      <c r="A140" s="372"/>
      <c r="B140" s="372"/>
    </row>
    <row r="141" spans="1:2" ht="12.75" customHeight="1">
      <c r="A141" s="372"/>
      <c r="B141" s="372"/>
    </row>
    <row r="142" spans="1:2" ht="12.75" customHeight="1">
      <c r="A142" s="372"/>
      <c r="B142" s="372"/>
    </row>
    <row r="143" spans="1:2" ht="12.75" customHeight="1">
      <c r="A143" s="372"/>
      <c r="B143" s="372"/>
    </row>
    <row r="144" spans="1:2" ht="12.75" customHeight="1">
      <c r="A144" s="372"/>
      <c r="B144" s="372"/>
    </row>
    <row r="145" spans="1:2" ht="12.75" customHeight="1">
      <c r="A145" s="372"/>
      <c r="B145" s="372"/>
    </row>
    <row r="146" spans="1:2" ht="12.75" customHeight="1">
      <c r="A146" s="372"/>
      <c r="B146" s="372"/>
    </row>
    <row r="147" spans="1:2" ht="12.75" customHeight="1">
      <c r="A147" s="372"/>
      <c r="B147" s="372"/>
    </row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</sheetData>
  <sheetProtection selectLockedCells="1" selectUnlockedCells="1"/>
  <mergeCells count="128">
    <mergeCell ref="A140:B140"/>
    <mergeCell ref="A145:B145"/>
    <mergeCell ref="A146:B146"/>
    <mergeCell ref="A147:B147"/>
    <mergeCell ref="A141:B141"/>
    <mergeCell ref="A142:B142"/>
    <mergeCell ref="A143:B143"/>
    <mergeCell ref="A144:B144"/>
    <mergeCell ref="A124:B124"/>
    <mergeCell ref="A125:B125"/>
    <mergeCell ref="A126:B126"/>
    <mergeCell ref="A127:B127"/>
    <mergeCell ref="A134:B134"/>
    <mergeCell ref="A135:B135"/>
    <mergeCell ref="A132:B132"/>
    <mergeCell ref="A133:B133"/>
    <mergeCell ref="A136:B136"/>
    <mergeCell ref="A137:B137"/>
    <mergeCell ref="A120:B120"/>
    <mergeCell ref="A121:B121"/>
    <mergeCell ref="A138:B138"/>
    <mergeCell ref="A139:B139"/>
    <mergeCell ref="A128:B128"/>
    <mergeCell ref="A129:B129"/>
    <mergeCell ref="A130:B130"/>
    <mergeCell ref="A131:B131"/>
    <mergeCell ref="A122:B122"/>
    <mergeCell ref="A123:B123"/>
    <mergeCell ref="A110:B110"/>
    <mergeCell ref="A111:B111"/>
    <mergeCell ref="A112:B112"/>
    <mergeCell ref="A113:B113"/>
    <mergeCell ref="A116:B116"/>
    <mergeCell ref="A117:B117"/>
    <mergeCell ref="A118:B118"/>
    <mergeCell ref="A119:B119"/>
    <mergeCell ref="A100:B100"/>
    <mergeCell ref="A101:B10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02:B102"/>
    <mergeCell ref="A103:B103"/>
    <mergeCell ref="A92:B92"/>
    <mergeCell ref="A93:B93"/>
    <mergeCell ref="A94:B94"/>
    <mergeCell ref="A95:B95"/>
    <mergeCell ref="A96:B96"/>
    <mergeCell ref="A97:B97"/>
    <mergeCell ref="A98:B98"/>
    <mergeCell ref="A99:B99"/>
    <mergeCell ref="A76:B76"/>
    <mergeCell ref="A77:B77"/>
    <mergeCell ref="A78:B78"/>
    <mergeCell ref="A79:B79"/>
    <mergeCell ref="A86:B86"/>
    <mergeCell ref="A87:B87"/>
    <mergeCell ref="A84:B84"/>
    <mergeCell ref="A85:B85"/>
    <mergeCell ref="A88:B88"/>
    <mergeCell ref="A89:B89"/>
    <mergeCell ref="A72:B72"/>
    <mergeCell ref="A73:B73"/>
    <mergeCell ref="A90:B90"/>
    <mergeCell ref="A91:B91"/>
    <mergeCell ref="A80:B80"/>
    <mergeCell ref="A81:B81"/>
    <mergeCell ref="A82:B82"/>
    <mergeCell ref="A83:B83"/>
    <mergeCell ref="A74:B74"/>
    <mergeCell ref="A75:B75"/>
    <mergeCell ref="A62:B62"/>
    <mergeCell ref="A63:B63"/>
    <mergeCell ref="A64:B64"/>
    <mergeCell ref="A65:B65"/>
    <mergeCell ref="A68:B68"/>
    <mergeCell ref="A69:B69"/>
    <mergeCell ref="A70:B70"/>
    <mergeCell ref="A71:B71"/>
    <mergeCell ref="A52:B52"/>
    <mergeCell ref="A53:B53"/>
    <mergeCell ref="A66:B66"/>
    <mergeCell ref="A67:B67"/>
    <mergeCell ref="A56:B56"/>
    <mergeCell ref="A57:B57"/>
    <mergeCell ref="A58:B58"/>
    <mergeCell ref="A59:B59"/>
    <mergeCell ref="A60:B60"/>
    <mergeCell ref="A61:B61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41:B41"/>
    <mergeCell ref="A28:B28"/>
    <mergeCell ref="A29:B29"/>
    <mergeCell ref="A30:B30"/>
    <mergeCell ref="A31:B31"/>
    <mergeCell ref="A42:B42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26:B26"/>
    <mergeCell ref="A27:B27"/>
    <mergeCell ref="A1:B1"/>
    <mergeCell ref="A3:C3"/>
    <mergeCell ref="A4:B4"/>
    <mergeCell ref="A5:B5"/>
    <mergeCell ref="C5:C6"/>
    <mergeCell ref="A25:B25"/>
  </mergeCells>
  <printOptions/>
  <pageMargins left="0.5511811023622047" right="0.35433070866141736" top="0.3937007874015748" bottom="0.3937007874015748" header="0.31496062992125984" footer="0.31496062992125984"/>
  <pageSetup horizontalDpi="600" verticalDpi="600" orientation="portrait" paperSize="9" scale="75" r:id="rId1"/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view="pageBreakPreview" zoomScale="110" zoomScaleNormal="70" zoomScaleSheetLayoutView="110" zoomScalePageLayoutView="0" workbookViewId="0" topLeftCell="A1">
      <selection activeCell="A6" sqref="A6:C6"/>
    </sheetView>
  </sheetViews>
  <sheetFormatPr defaultColWidth="9.00390625" defaultRowHeight="12.75"/>
  <cols>
    <col min="1" max="1" width="12.125" style="1" customWidth="1"/>
    <col min="2" max="2" width="44.125" style="1" customWidth="1"/>
    <col min="3" max="3" width="66.00390625" style="2" customWidth="1"/>
    <col min="4" max="5" width="9.125" style="6" customWidth="1"/>
  </cols>
  <sheetData>
    <row r="1" spans="1:3" ht="23.25" customHeight="1">
      <c r="A1" s="378" t="s">
        <v>359</v>
      </c>
      <c r="B1" s="379"/>
      <c r="C1" s="379"/>
    </row>
    <row r="2" spans="1:3" ht="9.75" customHeight="1">
      <c r="A2" s="379"/>
      <c r="B2" s="379"/>
      <c r="C2" s="379"/>
    </row>
    <row r="3" spans="1:3" ht="10.5" customHeight="1">
      <c r="A3" s="379"/>
      <c r="B3" s="379"/>
      <c r="C3" s="379"/>
    </row>
    <row r="4" spans="1:3" ht="12.75" customHeight="1">
      <c r="A4" s="379"/>
      <c r="B4" s="379"/>
      <c r="C4" s="379"/>
    </row>
    <row r="5" spans="1:5" ht="33" customHeight="1">
      <c r="A5" s="379"/>
      <c r="B5" s="379"/>
      <c r="C5" s="379"/>
      <c r="D5"/>
      <c r="E5"/>
    </row>
    <row r="6" spans="1:5" ht="25.5" customHeight="1">
      <c r="A6" s="380" t="s">
        <v>251</v>
      </c>
      <c r="B6" s="381"/>
      <c r="C6" s="381"/>
      <c r="D6"/>
      <c r="E6"/>
    </row>
    <row r="7" spans="1:5" ht="23.25" customHeight="1">
      <c r="A7" s="380" t="s">
        <v>355</v>
      </c>
      <c r="B7" s="381"/>
      <c r="C7" s="381"/>
      <c r="D7"/>
      <c r="E7"/>
    </row>
    <row r="8" spans="1:3" ht="17.25">
      <c r="A8" s="75"/>
      <c r="B8" s="76"/>
      <c r="C8" s="76"/>
    </row>
    <row r="9" spans="1:3" ht="31.5">
      <c r="A9" s="77" t="s">
        <v>65</v>
      </c>
      <c r="B9" s="77" t="s">
        <v>252</v>
      </c>
      <c r="C9" s="77" t="s">
        <v>253</v>
      </c>
    </row>
    <row r="10" spans="1:3" ht="12.75">
      <c r="A10" s="382">
        <v>610</v>
      </c>
      <c r="B10" s="383"/>
      <c r="C10" s="383" t="s">
        <v>254</v>
      </c>
    </row>
    <row r="11" spans="1:3" ht="21.75" customHeight="1">
      <c r="A11" s="382"/>
      <c r="B11" s="384"/>
      <c r="C11" s="384"/>
    </row>
    <row r="12" spans="1:3" ht="30">
      <c r="A12" s="78">
        <v>610</v>
      </c>
      <c r="B12" s="78" t="s">
        <v>255</v>
      </c>
      <c r="C12" s="78" t="s">
        <v>256</v>
      </c>
    </row>
    <row r="13" spans="1:3" ht="30">
      <c r="A13" s="78">
        <v>610</v>
      </c>
      <c r="B13" s="78" t="s">
        <v>257</v>
      </c>
      <c r="C13" s="78" t="s">
        <v>258</v>
      </c>
    </row>
    <row r="14" spans="1:2" ht="12.75">
      <c r="A14" s="372"/>
      <c r="B14" s="372"/>
    </row>
    <row r="15" spans="1:2" ht="12.75">
      <c r="A15" s="372"/>
      <c r="B15" s="372"/>
    </row>
    <row r="16" spans="1:2" ht="12.75">
      <c r="A16" s="372"/>
      <c r="B16" s="372"/>
    </row>
    <row r="17" spans="1:2" ht="12.75">
      <c r="A17" s="372"/>
      <c r="B17" s="372"/>
    </row>
    <row r="18" spans="1:2" ht="12.75">
      <c r="A18" s="372"/>
      <c r="B18" s="372"/>
    </row>
    <row r="19" spans="1:2" ht="12.75">
      <c r="A19" s="372"/>
      <c r="B19" s="372"/>
    </row>
    <row r="20" spans="1:2" ht="12.75">
      <c r="A20" s="372"/>
      <c r="B20" s="372"/>
    </row>
    <row r="21" spans="1:2" ht="12.75">
      <c r="A21" s="372"/>
      <c r="B21" s="372"/>
    </row>
    <row r="22" spans="1:2" ht="12.75">
      <c r="A22" s="372"/>
      <c r="B22" s="372"/>
    </row>
    <row r="23" spans="1:2" ht="12.75">
      <c r="A23" s="372"/>
      <c r="B23" s="372"/>
    </row>
    <row r="24" spans="1:2" ht="12.75">
      <c r="A24" s="372"/>
      <c r="B24" s="372"/>
    </row>
    <row r="25" spans="1:2" ht="12.75">
      <c r="A25" s="372"/>
      <c r="B25" s="372"/>
    </row>
    <row r="26" spans="1:2" ht="12.75">
      <c r="A26" s="372"/>
      <c r="B26" s="372"/>
    </row>
    <row r="27" spans="1:2" ht="12.75">
      <c r="A27" s="372"/>
      <c r="B27" s="372"/>
    </row>
    <row r="28" spans="1:2" ht="12.75">
      <c r="A28" s="372"/>
      <c r="B28" s="372"/>
    </row>
    <row r="29" spans="1:2" ht="12.75">
      <c r="A29" s="372"/>
      <c r="B29" s="372"/>
    </row>
    <row r="30" spans="1:2" ht="12.75">
      <c r="A30" s="372"/>
      <c r="B30" s="372"/>
    </row>
    <row r="31" spans="1:2" ht="12.75">
      <c r="A31" s="372"/>
      <c r="B31" s="372"/>
    </row>
    <row r="32" spans="1:2" ht="12.75">
      <c r="A32" s="372"/>
      <c r="B32" s="372"/>
    </row>
    <row r="33" spans="1:2" ht="12.75">
      <c r="A33" s="372"/>
      <c r="B33" s="372"/>
    </row>
    <row r="34" spans="1:2" ht="12.75">
      <c r="A34" s="372"/>
      <c r="B34" s="372"/>
    </row>
    <row r="35" spans="1:2" ht="12.75">
      <c r="A35" s="372"/>
      <c r="B35" s="372"/>
    </row>
    <row r="36" spans="1:2" ht="12.75">
      <c r="A36" s="372"/>
      <c r="B36" s="372"/>
    </row>
    <row r="37" spans="1:2" ht="12.75">
      <c r="A37" s="372"/>
      <c r="B37" s="372"/>
    </row>
    <row r="38" spans="1:2" ht="12.75">
      <c r="A38" s="372"/>
      <c r="B38" s="372"/>
    </row>
    <row r="39" spans="1:2" ht="12.75">
      <c r="A39" s="372"/>
      <c r="B39" s="372"/>
    </row>
    <row r="40" spans="1:2" ht="12.75">
      <c r="A40" s="372"/>
      <c r="B40" s="372"/>
    </row>
    <row r="41" spans="1:2" ht="12.75">
      <c r="A41" s="372"/>
      <c r="B41" s="372"/>
    </row>
    <row r="42" spans="1:2" ht="12.75">
      <c r="A42" s="372"/>
      <c r="B42" s="372"/>
    </row>
    <row r="43" spans="1:2" ht="12.75">
      <c r="A43" s="372"/>
      <c r="B43" s="372"/>
    </row>
    <row r="44" spans="1:2" ht="12.75">
      <c r="A44" s="372"/>
      <c r="B44" s="372"/>
    </row>
    <row r="45" spans="1:2" ht="12.75">
      <c r="A45" s="372"/>
      <c r="B45" s="372"/>
    </row>
    <row r="46" spans="1:2" ht="12.75">
      <c r="A46" s="372"/>
      <c r="B46" s="372"/>
    </row>
    <row r="47" spans="1:2" ht="12.75">
      <c r="A47" s="372"/>
      <c r="B47" s="372"/>
    </row>
    <row r="48" spans="1:2" ht="12.75">
      <c r="A48" s="372"/>
      <c r="B48" s="372"/>
    </row>
    <row r="49" spans="1:2" ht="12.75">
      <c r="A49" s="372"/>
      <c r="B49" s="372"/>
    </row>
    <row r="50" spans="1:2" ht="12.75">
      <c r="A50" s="372"/>
      <c r="B50" s="372"/>
    </row>
    <row r="51" spans="1:2" ht="12.75">
      <c r="A51" s="372"/>
      <c r="B51" s="372"/>
    </row>
    <row r="52" spans="1:2" ht="12.75">
      <c r="A52" s="372"/>
      <c r="B52" s="372"/>
    </row>
    <row r="53" spans="1:2" ht="12.75">
      <c r="A53" s="372"/>
      <c r="B53" s="372"/>
    </row>
    <row r="54" spans="1:2" ht="12.75">
      <c r="A54" s="372"/>
      <c r="B54" s="372"/>
    </row>
    <row r="55" spans="1:2" ht="12.75">
      <c r="A55" s="372"/>
      <c r="B55" s="372"/>
    </row>
    <row r="56" spans="1:2" ht="12.75">
      <c r="A56" s="372"/>
      <c r="B56" s="372"/>
    </row>
    <row r="57" spans="1:2" ht="12.75">
      <c r="A57" s="372"/>
      <c r="B57" s="372"/>
    </row>
    <row r="58" spans="1:2" ht="12.75">
      <c r="A58" s="372"/>
      <c r="B58" s="372"/>
    </row>
    <row r="59" spans="1:2" ht="12.75">
      <c r="A59" s="372"/>
      <c r="B59" s="372"/>
    </row>
    <row r="60" spans="1:2" ht="12.75">
      <c r="A60" s="372"/>
      <c r="B60" s="372"/>
    </row>
    <row r="61" spans="1:2" ht="12.75">
      <c r="A61" s="372"/>
      <c r="B61" s="372"/>
    </row>
    <row r="62" spans="1:2" ht="12.75" customHeight="1">
      <c r="A62" s="372"/>
      <c r="B62" s="372"/>
    </row>
    <row r="63" spans="1:2" ht="12.75" customHeight="1">
      <c r="A63" s="372"/>
      <c r="B63" s="372"/>
    </row>
    <row r="64" spans="1:2" ht="12.75" customHeight="1">
      <c r="A64" s="372"/>
      <c r="B64" s="372"/>
    </row>
    <row r="65" spans="1:2" ht="12.75" customHeight="1">
      <c r="A65" s="372"/>
      <c r="B65" s="372"/>
    </row>
    <row r="66" spans="1:2" ht="12.75" customHeight="1">
      <c r="A66" s="372"/>
      <c r="B66" s="372"/>
    </row>
    <row r="67" spans="1:2" ht="12.75" customHeight="1">
      <c r="A67" s="372"/>
      <c r="B67" s="372"/>
    </row>
    <row r="68" spans="1:2" ht="12.75" customHeight="1">
      <c r="A68" s="372"/>
      <c r="B68" s="372"/>
    </row>
    <row r="69" spans="1:2" ht="12.75" customHeight="1">
      <c r="A69" s="372"/>
      <c r="B69" s="372"/>
    </row>
    <row r="70" spans="1:2" ht="12.75" customHeight="1">
      <c r="A70" s="372"/>
      <c r="B70" s="372"/>
    </row>
    <row r="71" spans="1:2" ht="12.75" customHeight="1">
      <c r="A71" s="372"/>
      <c r="B71" s="372"/>
    </row>
    <row r="72" spans="1:2" ht="12.75" customHeight="1">
      <c r="A72" s="372"/>
      <c r="B72" s="372"/>
    </row>
    <row r="73" spans="1:2" ht="12.75" customHeight="1">
      <c r="A73" s="372"/>
      <c r="B73" s="372"/>
    </row>
    <row r="74" spans="1:2" ht="12.75" customHeight="1">
      <c r="A74" s="372"/>
      <c r="B74" s="372"/>
    </row>
    <row r="75" spans="1:2" ht="12.75" customHeight="1">
      <c r="A75" s="372"/>
      <c r="B75" s="372"/>
    </row>
    <row r="76" spans="1:2" ht="12.75" customHeight="1">
      <c r="A76" s="372"/>
      <c r="B76" s="372"/>
    </row>
    <row r="77" spans="1:2" ht="12.75" customHeight="1">
      <c r="A77" s="372"/>
      <c r="B77" s="372"/>
    </row>
    <row r="78" spans="1:2" ht="12.75" customHeight="1">
      <c r="A78" s="372"/>
      <c r="B78" s="372"/>
    </row>
    <row r="79" spans="1:2" ht="12.75" customHeight="1">
      <c r="A79" s="372"/>
      <c r="B79" s="372"/>
    </row>
    <row r="80" spans="1:2" ht="12.75" customHeight="1">
      <c r="A80" s="372"/>
      <c r="B80" s="372"/>
    </row>
    <row r="81" spans="1:2" ht="12.75" customHeight="1">
      <c r="A81" s="372"/>
      <c r="B81" s="372"/>
    </row>
    <row r="82" spans="1:2" ht="12.75" customHeight="1">
      <c r="A82" s="372"/>
      <c r="B82" s="372"/>
    </row>
    <row r="83" spans="1:2" ht="12.75" customHeight="1">
      <c r="A83" s="372"/>
      <c r="B83" s="372"/>
    </row>
    <row r="84" spans="1:2" ht="12.75" customHeight="1">
      <c r="A84" s="372"/>
      <c r="B84" s="372"/>
    </row>
    <row r="85" spans="1:2" ht="12.75" customHeight="1">
      <c r="A85" s="372"/>
      <c r="B85" s="372"/>
    </row>
    <row r="86" spans="1:2" ht="12.75" customHeight="1">
      <c r="A86" s="372"/>
      <c r="B86" s="372"/>
    </row>
    <row r="87" spans="1:2" ht="12.75" customHeight="1">
      <c r="A87" s="372"/>
      <c r="B87" s="372"/>
    </row>
    <row r="88" spans="1:2" ht="12.75" customHeight="1">
      <c r="A88" s="372"/>
      <c r="B88" s="372"/>
    </row>
    <row r="89" spans="1:2" ht="12.75" customHeight="1">
      <c r="A89" s="372"/>
      <c r="B89" s="372"/>
    </row>
    <row r="90" spans="1:2" ht="12.75" customHeight="1">
      <c r="A90" s="372"/>
      <c r="B90" s="372"/>
    </row>
    <row r="91" spans="1:2" ht="12.75" customHeight="1">
      <c r="A91" s="372"/>
      <c r="B91" s="372"/>
    </row>
    <row r="92" spans="1:2" ht="12.75" customHeight="1">
      <c r="A92" s="372"/>
      <c r="B92" s="372"/>
    </row>
    <row r="93" spans="1:2" ht="12.75" customHeight="1">
      <c r="A93" s="372"/>
      <c r="B93" s="372"/>
    </row>
    <row r="94" spans="1:2" ht="12.75" customHeight="1">
      <c r="A94" s="372"/>
      <c r="B94" s="372"/>
    </row>
    <row r="95" spans="1:2" ht="12.75" customHeight="1">
      <c r="A95" s="372"/>
      <c r="B95" s="372"/>
    </row>
    <row r="96" spans="1:2" ht="12.75" customHeight="1">
      <c r="A96" s="372"/>
      <c r="B96" s="372"/>
    </row>
    <row r="97" spans="1:2" ht="12.75" customHeight="1">
      <c r="A97" s="372"/>
      <c r="B97" s="372"/>
    </row>
    <row r="98" spans="1:2" ht="12.75" customHeight="1">
      <c r="A98" s="372"/>
      <c r="B98" s="372"/>
    </row>
    <row r="99" spans="1:2" ht="12.75" customHeight="1">
      <c r="A99" s="372"/>
      <c r="B99" s="372"/>
    </row>
    <row r="100" spans="1:2" ht="12.75" customHeight="1">
      <c r="A100" s="372"/>
      <c r="B100" s="372"/>
    </row>
    <row r="101" spans="1:2" ht="12.75" customHeight="1">
      <c r="A101" s="372"/>
      <c r="B101" s="372"/>
    </row>
    <row r="102" spans="1:2" ht="12.75" customHeight="1">
      <c r="A102" s="372"/>
      <c r="B102" s="372"/>
    </row>
    <row r="103" spans="1:2" ht="12.75" customHeight="1">
      <c r="A103" s="372"/>
      <c r="B103" s="372"/>
    </row>
    <row r="104" spans="1:2" ht="12.75" customHeight="1">
      <c r="A104" s="372"/>
      <c r="B104" s="372"/>
    </row>
    <row r="105" spans="1:2" ht="12.75" customHeight="1">
      <c r="A105" s="372"/>
      <c r="B105" s="372"/>
    </row>
    <row r="106" spans="1:2" ht="12.75" customHeight="1">
      <c r="A106" s="372"/>
      <c r="B106" s="372"/>
    </row>
    <row r="107" spans="1:2" ht="12.75" customHeight="1">
      <c r="A107" s="372"/>
      <c r="B107" s="372"/>
    </row>
    <row r="108" spans="1:2" ht="12.75" customHeight="1">
      <c r="A108" s="372"/>
      <c r="B108" s="372"/>
    </row>
    <row r="109" spans="1:2" ht="12.75" customHeight="1">
      <c r="A109" s="372"/>
      <c r="B109" s="372"/>
    </row>
    <row r="110" spans="1:2" ht="12.75" customHeight="1">
      <c r="A110" s="372"/>
      <c r="B110" s="372"/>
    </row>
    <row r="111" spans="1:2" ht="12.75" customHeight="1">
      <c r="A111" s="372"/>
      <c r="B111" s="372"/>
    </row>
    <row r="112" spans="1:2" ht="12.75" customHeight="1">
      <c r="A112" s="372"/>
      <c r="B112" s="372"/>
    </row>
    <row r="113" spans="1:2" ht="12.75" customHeight="1">
      <c r="A113" s="372"/>
      <c r="B113" s="372"/>
    </row>
    <row r="114" spans="1:2" ht="12.75" customHeight="1">
      <c r="A114" s="372"/>
      <c r="B114" s="372"/>
    </row>
    <row r="115" spans="1:2" ht="12.75" customHeight="1">
      <c r="A115" s="372"/>
      <c r="B115" s="372"/>
    </row>
    <row r="116" spans="1:2" ht="12.75" customHeight="1">
      <c r="A116" s="372"/>
      <c r="B116" s="372"/>
    </row>
    <row r="117" spans="1:2" ht="12.75" customHeight="1">
      <c r="A117" s="372"/>
      <c r="B117" s="372"/>
    </row>
    <row r="118" spans="1:2" ht="12.75" customHeight="1">
      <c r="A118" s="372"/>
      <c r="B118" s="372"/>
    </row>
    <row r="119" spans="1:2" ht="12.75" customHeight="1">
      <c r="A119" s="372"/>
      <c r="B119" s="372"/>
    </row>
    <row r="120" spans="1:2" ht="12.75" customHeight="1">
      <c r="A120" s="372"/>
      <c r="B120" s="372"/>
    </row>
    <row r="121" spans="1:2" ht="12.75" customHeight="1">
      <c r="A121" s="372"/>
      <c r="B121" s="372"/>
    </row>
    <row r="122" spans="1:2" ht="12.75" customHeight="1">
      <c r="A122" s="372"/>
      <c r="B122" s="372"/>
    </row>
    <row r="123" spans="1:2" ht="12.75" customHeight="1">
      <c r="A123" s="372"/>
      <c r="B123" s="372"/>
    </row>
    <row r="124" spans="1:2" ht="12.75" customHeight="1">
      <c r="A124" s="372"/>
      <c r="B124" s="372"/>
    </row>
    <row r="125" spans="1:2" ht="12.75" customHeight="1">
      <c r="A125" s="372"/>
      <c r="B125" s="372"/>
    </row>
    <row r="126" spans="1:2" ht="12.75" customHeight="1">
      <c r="A126" s="372"/>
      <c r="B126" s="372"/>
    </row>
    <row r="127" spans="1:2" ht="12.75" customHeight="1">
      <c r="A127" s="372"/>
      <c r="B127" s="372"/>
    </row>
    <row r="128" spans="1:2" ht="12.75" customHeight="1">
      <c r="A128" s="372"/>
      <c r="B128" s="372"/>
    </row>
    <row r="129" spans="1:2" ht="12.75" customHeight="1">
      <c r="A129" s="372"/>
      <c r="B129" s="372"/>
    </row>
    <row r="130" spans="1:2" ht="12.75" customHeight="1">
      <c r="A130" s="372"/>
      <c r="B130" s="372"/>
    </row>
    <row r="131" spans="1:2" ht="12.75" customHeight="1">
      <c r="A131" s="372"/>
      <c r="B131" s="372"/>
    </row>
    <row r="132" spans="1:2" ht="12.75" customHeight="1">
      <c r="A132" s="372"/>
      <c r="B132" s="372"/>
    </row>
    <row r="133" spans="1:2" ht="12.75" customHeight="1">
      <c r="A133" s="372"/>
      <c r="B133" s="372"/>
    </row>
    <row r="134" spans="1:2" ht="12.75" customHeight="1">
      <c r="A134" s="372"/>
      <c r="B134" s="372"/>
    </row>
    <row r="135" spans="1:2" ht="12.75" customHeight="1">
      <c r="A135" s="372"/>
      <c r="B135" s="372"/>
    </row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</sheetData>
  <sheetProtection selectLockedCells="1" selectUnlockedCells="1"/>
  <mergeCells count="128">
    <mergeCell ref="A18:B18"/>
    <mergeCell ref="A19:B19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79:B79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90:B90"/>
    <mergeCell ref="A91:B91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102:B102"/>
    <mergeCell ref="A103:B103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24:B124"/>
    <mergeCell ref="A125:B125"/>
    <mergeCell ref="A130:B130"/>
    <mergeCell ref="A131:B131"/>
    <mergeCell ref="A128:B128"/>
    <mergeCell ref="A129:B129"/>
    <mergeCell ref="A126:B126"/>
    <mergeCell ref="A127:B127"/>
    <mergeCell ref="A132:B132"/>
    <mergeCell ref="A133:B133"/>
    <mergeCell ref="A134:B134"/>
    <mergeCell ref="A135:B135"/>
    <mergeCell ref="A1:C5"/>
    <mergeCell ref="A6:C6"/>
    <mergeCell ref="A7:C7"/>
    <mergeCell ref="A10:A11"/>
    <mergeCell ref="B10:B11"/>
    <mergeCell ref="C10:C11"/>
  </mergeCells>
  <printOptions/>
  <pageMargins left="0.5511811023622047" right="0.35433070866141736" top="0.3937007874015748" bottom="0.3937007874015748" header="0.31496062992125984" footer="0.31496062992125984"/>
  <pageSetup fitToHeight="28" fitToWidth="1" horizontalDpi="600" verticalDpi="600" orientation="portrait" paperSize="9" scale="78" r:id="rId1"/>
  <rowBreaks count="1" manualBreakCount="1">
    <brk id="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3"/>
  <sheetViews>
    <sheetView view="pageBreakPreview" zoomScale="110" zoomScaleSheetLayoutView="110" zoomScalePageLayoutView="0" workbookViewId="0" topLeftCell="A1">
      <selection activeCell="A1" sqref="A1:H1"/>
    </sheetView>
  </sheetViews>
  <sheetFormatPr defaultColWidth="9.00390625" defaultRowHeight="12.75"/>
  <cols>
    <col min="1" max="1" width="53.75390625" style="17" customWidth="1"/>
    <col min="2" max="2" width="7.375" style="18" customWidth="1"/>
    <col min="3" max="3" width="5.25390625" style="17" customWidth="1"/>
    <col min="4" max="4" width="5.625" style="17" customWidth="1"/>
    <col min="5" max="5" width="12.625" style="17" customWidth="1"/>
    <col min="6" max="6" width="6.625" style="17" customWidth="1"/>
    <col min="7" max="7" width="14.75390625" style="17" customWidth="1"/>
    <col min="8" max="8" width="12.00390625" style="0" customWidth="1"/>
  </cols>
  <sheetData>
    <row r="1" spans="1:8" ht="81.75" customHeight="1">
      <c r="A1" s="392" t="s">
        <v>496</v>
      </c>
      <c r="B1" s="392"/>
      <c r="C1" s="392"/>
      <c r="D1" s="392"/>
      <c r="E1" s="392"/>
      <c r="F1" s="392"/>
      <c r="G1" s="392"/>
      <c r="H1" s="393"/>
    </row>
    <row r="2" spans="1:8" ht="57" customHeight="1">
      <c r="A2" s="394" t="s">
        <v>489</v>
      </c>
      <c r="B2" s="394"/>
      <c r="C2" s="394"/>
      <c r="D2" s="394"/>
      <c r="E2" s="394"/>
      <c r="F2" s="394"/>
      <c r="G2" s="394"/>
      <c r="H2" s="395"/>
    </row>
    <row r="3" spans="1:7" ht="12.75" customHeight="1">
      <c r="A3" s="373"/>
      <c r="B3" s="373"/>
      <c r="C3" s="373"/>
      <c r="D3" s="2"/>
      <c r="E3" s="1"/>
      <c r="F3" s="7"/>
      <c r="G3" s="19"/>
    </row>
    <row r="4" spans="7:8" ht="12.75">
      <c r="G4" s="387" t="s">
        <v>210</v>
      </c>
      <c r="H4" s="388"/>
    </row>
    <row r="5" spans="1:8" ht="25.5" customHeight="1">
      <c r="A5" s="396" t="s">
        <v>64</v>
      </c>
      <c r="B5" s="399" t="s">
        <v>65</v>
      </c>
      <c r="C5" s="385" t="s">
        <v>66</v>
      </c>
      <c r="D5" s="385" t="s">
        <v>67</v>
      </c>
      <c r="E5" s="385" t="s">
        <v>68</v>
      </c>
      <c r="F5" s="385" t="s">
        <v>69</v>
      </c>
      <c r="G5" s="386" t="s">
        <v>454</v>
      </c>
      <c r="H5" s="389" t="s">
        <v>455</v>
      </c>
    </row>
    <row r="6" spans="1:8" ht="12.75" customHeight="1">
      <c r="A6" s="397"/>
      <c r="B6" s="399"/>
      <c r="C6" s="385"/>
      <c r="D6" s="385"/>
      <c r="E6" s="385"/>
      <c r="F6" s="385"/>
      <c r="G6" s="386"/>
      <c r="H6" s="390"/>
    </row>
    <row r="7" spans="1:8" ht="12.75" customHeight="1">
      <c r="A7" s="397"/>
      <c r="B7" s="399"/>
      <c r="C7" s="385"/>
      <c r="D7" s="385"/>
      <c r="E7" s="385"/>
      <c r="F7" s="385"/>
      <c r="G7" s="386"/>
      <c r="H7" s="390"/>
    </row>
    <row r="8" spans="1:8" ht="12.75" customHeight="1">
      <c r="A8" s="398"/>
      <c r="B8" s="399"/>
      <c r="C8" s="385"/>
      <c r="D8" s="385"/>
      <c r="E8" s="385"/>
      <c r="F8" s="385"/>
      <c r="G8" s="386"/>
      <c r="H8" s="391"/>
    </row>
    <row r="9" spans="1:8" ht="12.75">
      <c r="A9" s="195">
        <v>1</v>
      </c>
      <c r="B9" s="195">
        <v>2</v>
      </c>
      <c r="C9" s="196">
        <v>3</v>
      </c>
      <c r="D9" s="196">
        <v>4</v>
      </c>
      <c r="E9" s="196">
        <v>5</v>
      </c>
      <c r="F9" s="196">
        <v>6</v>
      </c>
      <c r="G9" s="197">
        <v>7</v>
      </c>
      <c r="H9" s="197">
        <v>8</v>
      </c>
    </row>
    <row r="10" spans="1:8" ht="13.5" customHeight="1">
      <c r="A10" s="22"/>
      <c r="B10" s="23"/>
      <c r="C10" s="24"/>
      <c r="D10" s="24"/>
      <c r="E10" s="24"/>
      <c r="F10" s="24"/>
      <c r="G10" s="25"/>
      <c r="H10" s="25"/>
    </row>
    <row r="11" spans="1:8" ht="17.25" customHeight="1">
      <c r="A11" s="271" t="s">
        <v>70</v>
      </c>
      <c r="B11" s="272"/>
      <c r="C11" s="273"/>
      <c r="D11" s="274"/>
      <c r="E11" s="274"/>
      <c r="F11" s="274"/>
      <c r="G11" s="275">
        <f>G12</f>
        <v>65290.80000000001</v>
      </c>
      <c r="H11" s="275">
        <f>H12</f>
        <v>62246.7</v>
      </c>
    </row>
    <row r="12" spans="1:8" ht="48" customHeight="1">
      <c r="A12" s="116" t="s">
        <v>423</v>
      </c>
      <c r="B12" s="116">
        <v>610</v>
      </c>
      <c r="C12" s="276"/>
      <c r="D12" s="34"/>
      <c r="E12" s="34"/>
      <c r="F12" s="34"/>
      <c r="G12" s="213">
        <f>G14+G68+G74+G99+G112+G162+G172+G186</f>
        <v>65290.80000000001</v>
      </c>
      <c r="H12" s="213">
        <f>H14+H68+H74+H99+H112+H162+H172+H186</f>
        <v>62246.7</v>
      </c>
    </row>
    <row r="13" spans="1:8" s="5" customFormat="1" ht="21" customHeight="1">
      <c r="A13" s="172" t="s">
        <v>71</v>
      </c>
      <c r="B13" s="31"/>
      <c r="C13" s="32"/>
      <c r="D13" s="33"/>
      <c r="E13" s="34"/>
      <c r="F13" s="34"/>
      <c r="G13" s="45"/>
      <c r="H13" s="45"/>
    </row>
    <row r="14" spans="1:8" ht="26.25" customHeight="1">
      <c r="A14" s="277" t="s">
        <v>72</v>
      </c>
      <c r="B14" s="278" t="s">
        <v>55</v>
      </c>
      <c r="C14" s="279" t="s">
        <v>73</v>
      </c>
      <c r="D14" s="280"/>
      <c r="E14" s="280"/>
      <c r="F14" s="280"/>
      <c r="G14" s="281">
        <f>G15+G22+G27+G37+G42+G47+G51</f>
        <v>24946.600000000002</v>
      </c>
      <c r="H14" s="281">
        <f>H15+H22+H27+H37+H42+H47+H51</f>
        <v>23610.5</v>
      </c>
    </row>
    <row r="15" spans="1:8" ht="42.75">
      <c r="A15" s="282" t="s">
        <v>74</v>
      </c>
      <c r="B15" s="208" t="s">
        <v>55</v>
      </c>
      <c r="C15" s="283" t="s">
        <v>73</v>
      </c>
      <c r="D15" s="283" t="s">
        <v>75</v>
      </c>
      <c r="E15" s="284"/>
      <c r="F15" s="284"/>
      <c r="G15" s="209">
        <f>G16+G19</f>
        <v>3500</v>
      </c>
      <c r="H15" s="209">
        <f>H16+H19</f>
        <v>3354</v>
      </c>
    </row>
    <row r="16" spans="1:8" s="20" customFormat="1" ht="24" customHeight="1">
      <c r="A16" s="174" t="s">
        <v>76</v>
      </c>
      <c r="B16" s="176" t="s">
        <v>55</v>
      </c>
      <c r="C16" s="177" t="s">
        <v>73</v>
      </c>
      <c r="D16" s="177" t="s">
        <v>75</v>
      </c>
      <c r="E16" s="175" t="s">
        <v>178</v>
      </c>
      <c r="F16" s="175"/>
      <c r="G16" s="178">
        <f>G17</f>
        <v>3200</v>
      </c>
      <c r="H16" s="178">
        <f>H17</f>
        <v>3054</v>
      </c>
    </row>
    <row r="17" spans="1:8" ht="25.5">
      <c r="A17" s="38" t="s">
        <v>128</v>
      </c>
      <c r="B17" s="31" t="s">
        <v>55</v>
      </c>
      <c r="C17" s="41" t="s">
        <v>73</v>
      </c>
      <c r="D17" s="41" t="s">
        <v>75</v>
      </c>
      <c r="E17" s="42" t="s">
        <v>179</v>
      </c>
      <c r="F17" s="42"/>
      <c r="G17" s="43">
        <f>G18</f>
        <v>3200</v>
      </c>
      <c r="H17" s="43">
        <f>H18</f>
        <v>3054</v>
      </c>
    </row>
    <row r="18" spans="1:8" ht="60" customHeight="1">
      <c r="A18" s="38" t="s">
        <v>77</v>
      </c>
      <c r="B18" s="31" t="s">
        <v>55</v>
      </c>
      <c r="C18" s="44" t="s">
        <v>73</v>
      </c>
      <c r="D18" s="44" t="s">
        <v>75</v>
      </c>
      <c r="E18" s="42" t="s">
        <v>179</v>
      </c>
      <c r="F18" s="44" t="s">
        <v>78</v>
      </c>
      <c r="G18" s="45">
        <f>3300-100</f>
        <v>3200</v>
      </c>
      <c r="H18" s="45">
        <v>3054</v>
      </c>
    </row>
    <row r="19" spans="1:8" ht="30" customHeight="1">
      <c r="A19" s="22" t="s">
        <v>131</v>
      </c>
      <c r="B19" s="23" t="s">
        <v>55</v>
      </c>
      <c r="C19" s="214" t="s">
        <v>73</v>
      </c>
      <c r="D19" s="214" t="s">
        <v>75</v>
      </c>
      <c r="E19" s="54" t="s">
        <v>185</v>
      </c>
      <c r="F19" s="214"/>
      <c r="G19" s="215">
        <f>G20</f>
        <v>300</v>
      </c>
      <c r="H19" s="215">
        <f>H20</f>
        <v>300</v>
      </c>
    </row>
    <row r="20" spans="1:8" ht="30" customHeight="1">
      <c r="A20" s="25" t="s">
        <v>477</v>
      </c>
      <c r="B20" s="23" t="s">
        <v>55</v>
      </c>
      <c r="C20" s="214" t="s">
        <v>73</v>
      </c>
      <c r="D20" s="214" t="s">
        <v>75</v>
      </c>
      <c r="E20" s="54" t="s">
        <v>442</v>
      </c>
      <c r="F20" s="214"/>
      <c r="G20" s="215">
        <f>G21</f>
        <v>300</v>
      </c>
      <c r="H20" s="215">
        <f>H21</f>
        <v>300</v>
      </c>
    </row>
    <row r="21" spans="1:8" ht="31.5" customHeight="1">
      <c r="A21" s="38" t="s">
        <v>77</v>
      </c>
      <c r="B21" s="31" t="s">
        <v>55</v>
      </c>
      <c r="C21" s="44" t="s">
        <v>73</v>
      </c>
      <c r="D21" s="44" t="s">
        <v>75</v>
      </c>
      <c r="E21" s="42" t="s">
        <v>442</v>
      </c>
      <c r="F21" s="44" t="s">
        <v>78</v>
      </c>
      <c r="G21" s="45">
        <v>300</v>
      </c>
      <c r="H21" s="45">
        <v>300</v>
      </c>
    </row>
    <row r="22" spans="1:8" ht="60.75" customHeight="1">
      <c r="A22" s="282" t="s">
        <v>79</v>
      </c>
      <c r="B22" s="208" t="s">
        <v>55</v>
      </c>
      <c r="C22" s="283" t="s">
        <v>73</v>
      </c>
      <c r="D22" s="284" t="s">
        <v>80</v>
      </c>
      <c r="E22" s="284"/>
      <c r="F22" s="284"/>
      <c r="G22" s="209">
        <f aca="true" t="shared" si="0" ref="G22:H25">G23</f>
        <v>140</v>
      </c>
      <c r="H22" s="209">
        <f t="shared" si="0"/>
        <v>140</v>
      </c>
    </row>
    <row r="23" spans="1:8" ht="30.75" customHeight="1">
      <c r="A23" s="210" t="s">
        <v>129</v>
      </c>
      <c r="B23" s="116" t="s">
        <v>55</v>
      </c>
      <c r="C23" s="211" t="s">
        <v>73</v>
      </c>
      <c r="D23" s="212" t="s">
        <v>80</v>
      </c>
      <c r="E23" s="212" t="s">
        <v>180</v>
      </c>
      <c r="F23" s="212"/>
      <c r="G23" s="213">
        <f t="shared" si="0"/>
        <v>140</v>
      </c>
      <c r="H23" s="213">
        <f t="shared" si="0"/>
        <v>140</v>
      </c>
    </row>
    <row r="24" spans="1:8" ht="39" customHeight="1">
      <c r="A24" s="174" t="s">
        <v>217</v>
      </c>
      <c r="B24" s="176" t="s">
        <v>55</v>
      </c>
      <c r="C24" s="177" t="s">
        <v>73</v>
      </c>
      <c r="D24" s="175" t="s">
        <v>80</v>
      </c>
      <c r="E24" s="175" t="s">
        <v>218</v>
      </c>
      <c r="F24" s="175"/>
      <c r="G24" s="178">
        <f t="shared" si="0"/>
        <v>140</v>
      </c>
      <c r="H24" s="178">
        <f t="shared" si="0"/>
        <v>140</v>
      </c>
    </row>
    <row r="25" spans="1:8" ht="39" customHeight="1">
      <c r="A25" s="38" t="s">
        <v>128</v>
      </c>
      <c r="B25" s="14" t="s">
        <v>55</v>
      </c>
      <c r="C25" s="44" t="s">
        <v>73</v>
      </c>
      <c r="D25" s="42" t="s">
        <v>80</v>
      </c>
      <c r="E25" s="42" t="s">
        <v>219</v>
      </c>
      <c r="F25" s="54"/>
      <c r="G25" s="45">
        <f t="shared" si="0"/>
        <v>140</v>
      </c>
      <c r="H25" s="45">
        <f t="shared" si="0"/>
        <v>140</v>
      </c>
    </row>
    <row r="26" spans="1:8" ht="59.25" customHeight="1">
      <c r="A26" s="38" t="s">
        <v>77</v>
      </c>
      <c r="B26" s="14" t="s">
        <v>55</v>
      </c>
      <c r="C26" s="44" t="s">
        <v>73</v>
      </c>
      <c r="D26" s="42" t="s">
        <v>80</v>
      </c>
      <c r="E26" s="42" t="s">
        <v>219</v>
      </c>
      <c r="F26" s="42" t="s">
        <v>78</v>
      </c>
      <c r="G26" s="45">
        <f>10*2*7</f>
        <v>140</v>
      </c>
      <c r="H26" s="45">
        <f>10*2*7</f>
        <v>140</v>
      </c>
    </row>
    <row r="27" spans="1:8" ht="60.75" customHeight="1">
      <c r="A27" s="282" t="s">
        <v>82</v>
      </c>
      <c r="B27" s="208" t="s">
        <v>55</v>
      </c>
      <c r="C27" s="283" t="s">
        <v>73</v>
      </c>
      <c r="D27" s="284" t="s">
        <v>83</v>
      </c>
      <c r="E27" s="284"/>
      <c r="F27" s="284"/>
      <c r="G27" s="209">
        <f>G28+G32</f>
        <v>19002</v>
      </c>
      <c r="H27" s="209">
        <f>H28+H32</f>
        <v>17937.5</v>
      </c>
    </row>
    <row r="28" spans="1:8" ht="49.5" customHeight="1">
      <c r="A28" s="174" t="s">
        <v>424</v>
      </c>
      <c r="B28" s="176">
        <v>610</v>
      </c>
      <c r="C28" s="177" t="s">
        <v>73</v>
      </c>
      <c r="D28" s="175" t="s">
        <v>83</v>
      </c>
      <c r="E28" s="175" t="s">
        <v>206</v>
      </c>
      <c r="F28" s="175"/>
      <c r="G28" s="178">
        <f aca="true" t="shared" si="1" ref="G28:H30">G29</f>
        <v>285.2</v>
      </c>
      <c r="H28" s="178">
        <f t="shared" si="1"/>
        <v>284.8</v>
      </c>
    </row>
    <row r="29" spans="1:8" ht="42" customHeight="1">
      <c r="A29" s="217" t="s">
        <v>311</v>
      </c>
      <c r="B29" s="14">
        <v>610</v>
      </c>
      <c r="C29" s="44" t="s">
        <v>73</v>
      </c>
      <c r="D29" s="42" t="s">
        <v>83</v>
      </c>
      <c r="E29" s="42" t="s">
        <v>0</v>
      </c>
      <c r="F29" s="42"/>
      <c r="G29" s="45">
        <f t="shared" si="1"/>
        <v>285.2</v>
      </c>
      <c r="H29" s="45">
        <f t="shared" si="1"/>
        <v>284.8</v>
      </c>
    </row>
    <row r="30" spans="1:8" ht="31.5" customHeight="1">
      <c r="A30" s="217" t="s">
        <v>312</v>
      </c>
      <c r="B30" s="14">
        <v>610</v>
      </c>
      <c r="C30" s="44" t="s">
        <v>73</v>
      </c>
      <c r="D30" s="42" t="s">
        <v>83</v>
      </c>
      <c r="E30" s="42" t="s">
        <v>425</v>
      </c>
      <c r="F30" s="42"/>
      <c r="G30" s="45">
        <f t="shared" si="1"/>
        <v>285.2</v>
      </c>
      <c r="H30" s="45">
        <f t="shared" si="1"/>
        <v>284.8</v>
      </c>
    </row>
    <row r="31" spans="1:8" ht="36" customHeight="1">
      <c r="A31" s="30" t="s">
        <v>221</v>
      </c>
      <c r="B31" s="14">
        <v>610</v>
      </c>
      <c r="C31" s="44" t="s">
        <v>73</v>
      </c>
      <c r="D31" s="42" t="s">
        <v>83</v>
      </c>
      <c r="E31" s="42" t="s">
        <v>425</v>
      </c>
      <c r="F31" s="42" t="s">
        <v>81</v>
      </c>
      <c r="G31" s="45">
        <v>285.2</v>
      </c>
      <c r="H31" s="45">
        <v>284.8</v>
      </c>
    </row>
    <row r="32" spans="1:8" ht="36" customHeight="1">
      <c r="A32" s="282" t="s">
        <v>130</v>
      </c>
      <c r="B32" s="208" t="s">
        <v>55</v>
      </c>
      <c r="C32" s="283" t="s">
        <v>73</v>
      </c>
      <c r="D32" s="284" t="s">
        <v>83</v>
      </c>
      <c r="E32" s="284" t="s">
        <v>183</v>
      </c>
      <c r="F32" s="284"/>
      <c r="G32" s="209">
        <f>G33</f>
        <v>18716.8</v>
      </c>
      <c r="H32" s="209">
        <f>H33</f>
        <v>17652.7</v>
      </c>
    </row>
    <row r="33" spans="1:8" ht="33" customHeight="1">
      <c r="A33" s="210" t="s">
        <v>128</v>
      </c>
      <c r="B33" s="116" t="s">
        <v>55</v>
      </c>
      <c r="C33" s="211" t="s">
        <v>73</v>
      </c>
      <c r="D33" s="212" t="s">
        <v>83</v>
      </c>
      <c r="E33" s="212" t="s">
        <v>184</v>
      </c>
      <c r="F33" s="212"/>
      <c r="G33" s="213">
        <f>G34+G35+G36</f>
        <v>18716.8</v>
      </c>
      <c r="H33" s="213">
        <f>H34+H35+H36</f>
        <v>17652.7</v>
      </c>
    </row>
    <row r="34" spans="1:8" ht="56.25" customHeight="1">
      <c r="A34" s="30" t="s">
        <v>77</v>
      </c>
      <c r="B34" s="31" t="s">
        <v>55</v>
      </c>
      <c r="C34" s="41" t="s">
        <v>73</v>
      </c>
      <c r="D34" s="49" t="s">
        <v>83</v>
      </c>
      <c r="E34" s="42" t="s">
        <v>184</v>
      </c>
      <c r="F34" s="42" t="s">
        <v>78</v>
      </c>
      <c r="G34" s="43">
        <f>15968.3-300</f>
        <v>15668.3</v>
      </c>
      <c r="H34" s="43">
        <v>15083.4</v>
      </c>
    </row>
    <row r="35" spans="1:8" ht="35.25" customHeight="1">
      <c r="A35" s="30" t="s">
        <v>221</v>
      </c>
      <c r="B35" s="39" t="s">
        <v>55</v>
      </c>
      <c r="C35" s="55" t="s">
        <v>73</v>
      </c>
      <c r="D35" s="50" t="s">
        <v>83</v>
      </c>
      <c r="E35" s="42" t="s">
        <v>184</v>
      </c>
      <c r="F35" s="50" t="s">
        <v>81</v>
      </c>
      <c r="G35" s="51">
        <f>3016.7-53.9-5</f>
        <v>2957.7999999999997</v>
      </c>
      <c r="H35" s="51">
        <v>2478.6</v>
      </c>
    </row>
    <row r="36" spans="1:8" ht="21.75" customHeight="1">
      <c r="A36" s="40" t="s">
        <v>91</v>
      </c>
      <c r="B36" s="39" t="s">
        <v>55</v>
      </c>
      <c r="C36" s="55" t="s">
        <v>73</v>
      </c>
      <c r="D36" s="50" t="s">
        <v>83</v>
      </c>
      <c r="E36" s="42" t="s">
        <v>184</v>
      </c>
      <c r="F36" s="50" t="s">
        <v>92</v>
      </c>
      <c r="G36" s="51">
        <f>59+31.7</f>
        <v>90.7</v>
      </c>
      <c r="H36" s="51">
        <f>59+31.7</f>
        <v>90.7</v>
      </c>
    </row>
    <row r="37" spans="1:8" ht="42" customHeight="1">
      <c r="A37" s="282" t="s">
        <v>84</v>
      </c>
      <c r="B37" s="208" t="s">
        <v>55</v>
      </c>
      <c r="C37" s="283" t="s">
        <v>73</v>
      </c>
      <c r="D37" s="284" t="s">
        <v>85</v>
      </c>
      <c r="E37" s="284"/>
      <c r="F37" s="284"/>
      <c r="G37" s="209">
        <f>G38</f>
        <v>528.2</v>
      </c>
      <c r="H37" s="209">
        <f>H38</f>
        <v>528.2</v>
      </c>
    </row>
    <row r="38" spans="1:8" ht="27.75" customHeight="1">
      <c r="A38" s="30" t="s">
        <v>131</v>
      </c>
      <c r="B38" s="31" t="s">
        <v>55</v>
      </c>
      <c r="C38" s="41" t="s">
        <v>73</v>
      </c>
      <c r="D38" s="49" t="s">
        <v>85</v>
      </c>
      <c r="E38" s="42" t="s">
        <v>185</v>
      </c>
      <c r="F38" s="42"/>
      <c r="G38" s="45">
        <f>G40</f>
        <v>528.2</v>
      </c>
      <c r="H38" s="45">
        <f>H40</f>
        <v>528.2</v>
      </c>
    </row>
    <row r="39" spans="1:8" ht="23.25" customHeight="1">
      <c r="A39" s="30" t="s">
        <v>86</v>
      </c>
      <c r="B39" s="31" t="s">
        <v>55</v>
      </c>
      <c r="C39" s="41" t="s">
        <v>73</v>
      </c>
      <c r="D39" s="49" t="s">
        <v>85</v>
      </c>
      <c r="E39" s="42" t="s">
        <v>186</v>
      </c>
      <c r="F39" s="42"/>
      <c r="G39" s="45">
        <f>G40</f>
        <v>528.2</v>
      </c>
      <c r="H39" s="45">
        <f>H40</f>
        <v>528.2</v>
      </c>
    </row>
    <row r="40" spans="1:8" ht="72.75" customHeight="1">
      <c r="A40" s="40" t="s">
        <v>87</v>
      </c>
      <c r="B40" s="160" t="s">
        <v>55</v>
      </c>
      <c r="C40" s="160" t="s">
        <v>73</v>
      </c>
      <c r="D40" s="160" t="s">
        <v>85</v>
      </c>
      <c r="E40" s="42" t="s">
        <v>187</v>
      </c>
      <c r="F40" s="219"/>
      <c r="G40" s="216">
        <f>G41</f>
        <v>528.2</v>
      </c>
      <c r="H40" s="216">
        <f>H41</f>
        <v>528.2</v>
      </c>
    </row>
    <row r="41" spans="1:8" ht="22.5" customHeight="1">
      <c r="A41" s="305" t="s">
        <v>86</v>
      </c>
      <c r="B41" s="160" t="s">
        <v>55</v>
      </c>
      <c r="C41" s="160" t="s">
        <v>73</v>
      </c>
      <c r="D41" s="160" t="s">
        <v>85</v>
      </c>
      <c r="E41" s="42" t="s">
        <v>187</v>
      </c>
      <c r="F41" s="304" t="s">
        <v>88</v>
      </c>
      <c r="G41" s="216">
        <v>528.2</v>
      </c>
      <c r="H41" s="216">
        <v>528.2</v>
      </c>
    </row>
    <row r="42" spans="1:8" ht="27.75" customHeight="1">
      <c r="A42" s="282" t="s">
        <v>443</v>
      </c>
      <c r="B42" s="208" t="s">
        <v>55</v>
      </c>
      <c r="C42" s="283" t="s">
        <v>73</v>
      </c>
      <c r="D42" s="284" t="s">
        <v>109</v>
      </c>
      <c r="E42" s="284"/>
      <c r="F42" s="284"/>
      <c r="G42" s="209">
        <f>G45</f>
        <v>470.7</v>
      </c>
      <c r="H42" s="209">
        <f>H45</f>
        <v>468.8</v>
      </c>
    </row>
    <row r="43" spans="1:8" ht="48" customHeight="1">
      <c r="A43" s="174" t="s">
        <v>424</v>
      </c>
      <c r="B43" s="176">
        <v>610</v>
      </c>
      <c r="C43" s="177" t="s">
        <v>73</v>
      </c>
      <c r="D43" s="175" t="s">
        <v>109</v>
      </c>
      <c r="E43" s="175" t="s">
        <v>206</v>
      </c>
      <c r="F43" s="175"/>
      <c r="G43" s="178">
        <f aca="true" t="shared" si="2" ref="G43:H45">G44</f>
        <v>470.7</v>
      </c>
      <c r="H43" s="178">
        <f t="shared" si="2"/>
        <v>468.8</v>
      </c>
    </row>
    <row r="44" spans="1:8" ht="36.75" customHeight="1">
      <c r="A44" s="38" t="s">
        <v>311</v>
      </c>
      <c r="B44" s="14">
        <v>610</v>
      </c>
      <c r="C44" s="44" t="s">
        <v>73</v>
      </c>
      <c r="D44" s="42" t="s">
        <v>109</v>
      </c>
      <c r="E44" s="42" t="s">
        <v>0</v>
      </c>
      <c r="F44" s="42"/>
      <c r="G44" s="45">
        <f t="shared" si="2"/>
        <v>470.7</v>
      </c>
      <c r="H44" s="45">
        <f t="shared" si="2"/>
        <v>468.8</v>
      </c>
    </row>
    <row r="45" spans="1:8" ht="52.5" customHeight="1">
      <c r="A45" s="38" t="s">
        <v>312</v>
      </c>
      <c r="B45" s="14">
        <v>610</v>
      </c>
      <c r="C45" s="44" t="s">
        <v>73</v>
      </c>
      <c r="D45" s="42" t="s">
        <v>109</v>
      </c>
      <c r="E45" s="42" t="s">
        <v>425</v>
      </c>
      <c r="F45" s="42"/>
      <c r="G45" s="45">
        <f t="shared" si="2"/>
        <v>470.7</v>
      </c>
      <c r="H45" s="45">
        <f t="shared" si="2"/>
        <v>468.8</v>
      </c>
    </row>
    <row r="46" spans="1:8" ht="18.75" customHeight="1">
      <c r="A46" s="40" t="s">
        <v>91</v>
      </c>
      <c r="B46" s="14">
        <v>610</v>
      </c>
      <c r="C46" s="44" t="s">
        <v>73</v>
      </c>
      <c r="D46" s="42" t="s">
        <v>109</v>
      </c>
      <c r="E46" s="42" t="s">
        <v>425</v>
      </c>
      <c r="F46" s="42" t="s">
        <v>92</v>
      </c>
      <c r="G46" s="45">
        <v>470.7</v>
      </c>
      <c r="H46" s="45">
        <v>468.8</v>
      </c>
    </row>
    <row r="47" spans="1:8" ht="18.75" customHeight="1">
      <c r="A47" s="306" t="s">
        <v>89</v>
      </c>
      <c r="B47" s="286" t="s">
        <v>55</v>
      </c>
      <c r="C47" s="286" t="s">
        <v>73</v>
      </c>
      <c r="D47" s="286" t="s">
        <v>90</v>
      </c>
      <c r="E47" s="287"/>
      <c r="F47" s="287"/>
      <c r="G47" s="209">
        <f aca="true" t="shared" si="3" ref="G47:H49">G48</f>
        <v>100</v>
      </c>
      <c r="H47" s="209">
        <f t="shared" si="3"/>
        <v>0</v>
      </c>
    </row>
    <row r="48" spans="1:8" ht="20.25" customHeight="1">
      <c r="A48" s="40" t="s">
        <v>132</v>
      </c>
      <c r="B48" s="285" t="s">
        <v>55</v>
      </c>
      <c r="C48" s="285" t="s">
        <v>73</v>
      </c>
      <c r="D48" s="285" t="s">
        <v>90</v>
      </c>
      <c r="E48" s="219" t="s">
        <v>191</v>
      </c>
      <c r="F48" s="219"/>
      <c r="G48" s="45">
        <f t="shared" si="3"/>
        <v>100</v>
      </c>
      <c r="H48" s="45">
        <f t="shared" si="3"/>
        <v>0</v>
      </c>
    </row>
    <row r="49" spans="1:8" s="5" customFormat="1" ht="27" customHeight="1">
      <c r="A49" s="40" t="s">
        <v>133</v>
      </c>
      <c r="B49" s="285" t="s">
        <v>55</v>
      </c>
      <c r="C49" s="285" t="s">
        <v>73</v>
      </c>
      <c r="D49" s="285" t="s">
        <v>90</v>
      </c>
      <c r="E49" s="219" t="s">
        <v>192</v>
      </c>
      <c r="F49" s="219"/>
      <c r="G49" s="45">
        <f t="shared" si="3"/>
        <v>100</v>
      </c>
      <c r="H49" s="45">
        <f t="shared" si="3"/>
        <v>0</v>
      </c>
    </row>
    <row r="50" spans="1:8" s="5" customFormat="1" ht="24" customHeight="1">
      <c r="A50" s="40" t="s">
        <v>91</v>
      </c>
      <c r="B50" s="285" t="s">
        <v>55</v>
      </c>
      <c r="C50" s="285" t="s">
        <v>73</v>
      </c>
      <c r="D50" s="285" t="s">
        <v>90</v>
      </c>
      <c r="E50" s="219" t="s">
        <v>192</v>
      </c>
      <c r="F50" s="288" t="s">
        <v>92</v>
      </c>
      <c r="G50" s="51">
        <v>100</v>
      </c>
      <c r="H50" s="51">
        <v>0</v>
      </c>
    </row>
    <row r="51" spans="1:8" ht="25.5" customHeight="1">
      <c r="A51" s="282" t="s">
        <v>93</v>
      </c>
      <c r="B51" s="208" t="s">
        <v>55</v>
      </c>
      <c r="C51" s="283" t="s">
        <v>73</v>
      </c>
      <c r="D51" s="284" t="s">
        <v>94</v>
      </c>
      <c r="E51" s="284"/>
      <c r="F51" s="284"/>
      <c r="G51" s="209">
        <f>G55+G58+G52</f>
        <v>1205.7</v>
      </c>
      <c r="H51" s="209">
        <f>H55+H58+H52</f>
        <v>1182</v>
      </c>
    </row>
    <row r="52" spans="1:8" ht="53.25" customHeight="1">
      <c r="A52" s="220" t="s">
        <v>426</v>
      </c>
      <c r="B52" s="176">
        <v>610</v>
      </c>
      <c r="C52" s="177" t="s">
        <v>73</v>
      </c>
      <c r="D52" s="175" t="s">
        <v>94</v>
      </c>
      <c r="E52" s="175" t="s">
        <v>427</v>
      </c>
      <c r="F52" s="175"/>
      <c r="G52" s="178">
        <f>G53</f>
        <v>99</v>
      </c>
      <c r="H52" s="178">
        <f>H53</f>
        <v>75.5</v>
      </c>
    </row>
    <row r="53" spans="1:8" ht="47.25" customHeight="1">
      <c r="A53" s="221" t="s">
        <v>428</v>
      </c>
      <c r="B53" s="222">
        <v>610</v>
      </c>
      <c r="C53" s="223" t="s">
        <v>73</v>
      </c>
      <c r="D53" s="224" t="s">
        <v>94</v>
      </c>
      <c r="E53" s="224" t="s">
        <v>429</v>
      </c>
      <c r="F53" s="224"/>
      <c r="G53" s="225">
        <f>G54</f>
        <v>99</v>
      </c>
      <c r="H53" s="225">
        <f>H54</f>
        <v>75.5</v>
      </c>
    </row>
    <row r="54" spans="1:8" ht="39.75" customHeight="1">
      <c r="A54" s="38" t="s">
        <v>221</v>
      </c>
      <c r="B54" s="14">
        <v>610</v>
      </c>
      <c r="C54" s="44" t="s">
        <v>73</v>
      </c>
      <c r="D54" s="42" t="s">
        <v>94</v>
      </c>
      <c r="E54" s="224" t="s">
        <v>429</v>
      </c>
      <c r="F54" s="42" t="s">
        <v>81</v>
      </c>
      <c r="G54" s="45">
        <f>80.4+18.6</f>
        <v>99</v>
      </c>
      <c r="H54" s="45">
        <v>75.5</v>
      </c>
    </row>
    <row r="55" spans="1:8" ht="27" customHeight="1">
      <c r="A55" s="174" t="s">
        <v>134</v>
      </c>
      <c r="B55" s="176" t="s">
        <v>55</v>
      </c>
      <c r="C55" s="177" t="s">
        <v>73</v>
      </c>
      <c r="D55" s="175" t="s">
        <v>94</v>
      </c>
      <c r="E55" s="175" t="s">
        <v>189</v>
      </c>
      <c r="F55" s="175"/>
      <c r="G55" s="178">
        <f>G56</f>
        <v>14.7</v>
      </c>
      <c r="H55" s="178">
        <f>H56</f>
        <v>14.7</v>
      </c>
    </row>
    <row r="56" spans="1:8" ht="52.5" customHeight="1">
      <c r="A56" s="168" t="s">
        <v>153</v>
      </c>
      <c r="B56" s="166" t="s">
        <v>55</v>
      </c>
      <c r="C56" s="170" t="s">
        <v>73</v>
      </c>
      <c r="D56" s="169" t="s">
        <v>94</v>
      </c>
      <c r="E56" s="169" t="s">
        <v>188</v>
      </c>
      <c r="F56" s="169"/>
      <c r="G56" s="171">
        <f>G57</f>
        <v>14.7</v>
      </c>
      <c r="H56" s="171">
        <f>H57</f>
        <v>14.7</v>
      </c>
    </row>
    <row r="57" spans="1:8" ht="33" customHeight="1">
      <c r="A57" s="38" t="s">
        <v>221</v>
      </c>
      <c r="B57" s="14" t="s">
        <v>55</v>
      </c>
      <c r="C57" s="44" t="s">
        <v>73</v>
      </c>
      <c r="D57" s="42" t="s">
        <v>94</v>
      </c>
      <c r="E57" s="42" t="s">
        <v>188</v>
      </c>
      <c r="F57" s="42" t="s">
        <v>81</v>
      </c>
      <c r="G57" s="45">
        <v>14.7</v>
      </c>
      <c r="H57" s="45">
        <v>14.7</v>
      </c>
    </row>
    <row r="58" spans="1:8" ht="33" customHeight="1">
      <c r="A58" s="210" t="s">
        <v>131</v>
      </c>
      <c r="B58" s="116" t="s">
        <v>55</v>
      </c>
      <c r="C58" s="211" t="s">
        <v>73</v>
      </c>
      <c r="D58" s="212" t="s">
        <v>94</v>
      </c>
      <c r="E58" s="212" t="s">
        <v>185</v>
      </c>
      <c r="F58" s="212"/>
      <c r="G58" s="213">
        <f>G60+G62+G64+G66</f>
        <v>1092</v>
      </c>
      <c r="H58" s="213">
        <f>H60+H62+H64+H66</f>
        <v>1091.8</v>
      </c>
    </row>
    <row r="59" spans="1:8" ht="33" customHeight="1">
      <c r="A59" s="210" t="s">
        <v>260</v>
      </c>
      <c r="B59" s="116" t="s">
        <v>55</v>
      </c>
      <c r="C59" s="211" t="s">
        <v>73</v>
      </c>
      <c r="D59" s="212" t="s">
        <v>94</v>
      </c>
      <c r="E59" s="212" t="s">
        <v>259</v>
      </c>
      <c r="F59" s="212"/>
      <c r="G59" s="213">
        <f>G60+G62+G64+G66</f>
        <v>1092</v>
      </c>
      <c r="H59" s="213">
        <f>H60+H62+H64+H66</f>
        <v>1091.8</v>
      </c>
    </row>
    <row r="60" spans="1:8" ht="44.25" customHeight="1">
      <c r="A60" s="174" t="s">
        <v>96</v>
      </c>
      <c r="B60" s="176" t="s">
        <v>55</v>
      </c>
      <c r="C60" s="177" t="s">
        <v>73</v>
      </c>
      <c r="D60" s="175" t="s">
        <v>94</v>
      </c>
      <c r="E60" s="175" t="s">
        <v>190</v>
      </c>
      <c r="F60" s="175"/>
      <c r="G60" s="178">
        <f>G61</f>
        <v>200</v>
      </c>
      <c r="H60" s="178">
        <f>H61</f>
        <v>200</v>
      </c>
    </row>
    <row r="61" spans="1:8" ht="24.75" customHeight="1">
      <c r="A61" s="236" t="s">
        <v>91</v>
      </c>
      <c r="B61" s="14" t="s">
        <v>55</v>
      </c>
      <c r="C61" s="44" t="s">
        <v>73</v>
      </c>
      <c r="D61" s="42" t="s">
        <v>94</v>
      </c>
      <c r="E61" s="42" t="s">
        <v>190</v>
      </c>
      <c r="F61" s="42" t="s">
        <v>92</v>
      </c>
      <c r="G61" s="45">
        <v>200</v>
      </c>
      <c r="H61" s="45">
        <v>200</v>
      </c>
    </row>
    <row r="62" spans="1:8" ht="48" customHeight="1">
      <c r="A62" s="174" t="s">
        <v>95</v>
      </c>
      <c r="B62" s="176" t="s">
        <v>55</v>
      </c>
      <c r="C62" s="177" t="s">
        <v>73</v>
      </c>
      <c r="D62" s="175" t="s">
        <v>94</v>
      </c>
      <c r="E62" s="175" t="s">
        <v>193</v>
      </c>
      <c r="F62" s="175"/>
      <c r="G62" s="178">
        <f>G63</f>
        <v>189.8</v>
      </c>
      <c r="H62" s="178">
        <f>H63</f>
        <v>189.7</v>
      </c>
    </row>
    <row r="63" spans="1:8" ht="33" customHeight="1">
      <c r="A63" s="38" t="s">
        <v>221</v>
      </c>
      <c r="B63" s="14" t="s">
        <v>55</v>
      </c>
      <c r="C63" s="44" t="s">
        <v>73</v>
      </c>
      <c r="D63" s="42" t="s">
        <v>94</v>
      </c>
      <c r="E63" s="42" t="s">
        <v>193</v>
      </c>
      <c r="F63" s="42" t="s">
        <v>81</v>
      </c>
      <c r="G63" s="45">
        <f>250-60.2</f>
        <v>189.8</v>
      </c>
      <c r="H63" s="45">
        <v>189.7</v>
      </c>
    </row>
    <row r="64" spans="1:8" ht="35.25" customHeight="1">
      <c r="A64" s="174" t="s">
        <v>222</v>
      </c>
      <c r="B64" s="176" t="s">
        <v>55</v>
      </c>
      <c r="C64" s="177" t="s">
        <v>73</v>
      </c>
      <c r="D64" s="175" t="s">
        <v>94</v>
      </c>
      <c r="E64" s="175" t="s">
        <v>223</v>
      </c>
      <c r="F64" s="175"/>
      <c r="G64" s="178">
        <f>G65</f>
        <v>683.7</v>
      </c>
      <c r="H64" s="178">
        <f>H65</f>
        <v>683.6</v>
      </c>
    </row>
    <row r="65" spans="1:8" ht="36" customHeight="1">
      <c r="A65" s="38" t="s">
        <v>221</v>
      </c>
      <c r="B65" s="14">
        <v>610</v>
      </c>
      <c r="C65" s="44" t="s">
        <v>73</v>
      </c>
      <c r="D65" s="42" t="s">
        <v>94</v>
      </c>
      <c r="E65" s="42" t="s">
        <v>223</v>
      </c>
      <c r="F65" s="42" t="s">
        <v>81</v>
      </c>
      <c r="G65" s="45">
        <f>348+335.7</f>
        <v>683.7</v>
      </c>
      <c r="H65" s="45">
        <v>683.6</v>
      </c>
    </row>
    <row r="66" spans="1:8" ht="53.25" customHeight="1">
      <c r="A66" s="174" t="s">
        <v>141</v>
      </c>
      <c r="B66" s="176">
        <v>610</v>
      </c>
      <c r="C66" s="177" t="s">
        <v>73</v>
      </c>
      <c r="D66" s="175" t="s">
        <v>94</v>
      </c>
      <c r="E66" s="175" t="s">
        <v>194</v>
      </c>
      <c r="F66" s="175"/>
      <c r="G66" s="178">
        <f>G67</f>
        <v>18.5</v>
      </c>
      <c r="H66" s="178">
        <f>H67</f>
        <v>18.5</v>
      </c>
    </row>
    <row r="67" spans="1:8" ht="36.75" customHeight="1">
      <c r="A67" s="38" t="s">
        <v>221</v>
      </c>
      <c r="B67" s="14">
        <v>610</v>
      </c>
      <c r="C67" s="44" t="s">
        <v>73</v>
      </c>
      <c r="D67" s="42" t="s">
        <v>94</v>
      </c>
      <c r="E67" s="42" t="s">
        <v>194</v>
      </c>
      <c r="F67" s="42" t="s">
        <v>81</v>
      </c>
      <c r="G67" s="45">
        <f>44.4-25.9</f>
        <v>18.5</v>
      </c>
      <c r="H67" s="45">
        <f>44.4-25.9</f>
        <v>18.5</v>
      </c>
    </row>
    <row r="68" spans="1:8" ht="28.5" customHeight="1">
      <c r="A68" s="282" t="s">
        <v>144</v>
      </c>
      <c r="B68" s="208" t="s">
        <v>55</v>
      </c>
      <c r="C68" s="283" t="s">
        <v>75</v>
      </c>
      <c r="D68" s="284"/>
      <c r="E68" s="284"/>
      <c r="F68" s="284"/>
      <c r="G68" s="209">
        <f aca="true" t="shared" si="4" ref="G68:H70">G69</f>
        <v>339.7</v>
      </c>
      <c r="H68" s="209">
        <f t="shared" si="4"/>
        <v>339.7</v>
      </c>
    </row>
    <row r="69" spans="1:8" ht="33.75" customHeight="1">
      <c r="A69" s="210" t="s">
        <v>145</v>
      </c>
      <c r="B69" s="116" t="s">
        <v>55</v>
      </c>
      <c r="C69" s="211" t="s">
        <v>75</v>
      </c>
      <c r="D69" s="212" t="s">
        <v>80</v>
      </c>
      <c r="E69" s="212"/>
      <c r="F69" s="212"/>
      <c r="G69" s="213">
        <f t="shared" si="4"/>
        <v>339.7</v>
      </c>
      <c r="H69" s="213">
        <f t="shared" si="4"/>
        <v>339.7</v>
      </c>
    </row>
    <row r="70" spans="1:8" ht="30" customHeight="1">
      <c r="A70" s="25" t="s">
        <v>134</v>
      </c>
      <c r="B70" s="16" t="s">
        <v>55</v>
      </c>
      <c r="C70" s="214" t="s">
        <v>75</v>
      </c>
      <c r="D70" s="54" t="s">
        <v>80</v>
      </c>
      <c r="E70" s="54" t="s">
        <v>189</v>
      </c>
      <c r="F70" s="42"/>
      <c r="G70" s="215">
        <f t="shared" si="4"/>
        <v>339.7</v>
      </c>
      <c r="H70" s="215">
        <f t="shared" si="4"/>
        <v>339.7</v>
      </c>
    </row>
    <row r="71" spans="1:8" s="5" customFormat="1" ht="39" customHeight="1">
      <c r="A71" s="25" t="s">
        <v>480</v>
      </c>
      <c r="B71" s="16" t="s">
        <v>55</v>
      </c>
      <c r="C71" s="214" t="s">
        <v>75</v>
      </c>
      <c r="D71" s="54" t="s">
        <v>80</v>
      </c>
      <c r="E71" s="54" t="s">
        <v>195</v>
      </c>
      <c r="F71" s="54"/>
      <c r="G71" s="215">
        <f>G72+G73</f>
        <v>339.7</v>
      </c>
      <c r="H71" s="215">
        <f>H72+H73</f>
        <v>339.7</v>
      </c>
    </row>
    <row r="72" spans="1:8" ht="28.5" customHeight="1">
      <c r="A72" s="30" t="s">
        <v>77</v>
      </c>
      <c r="B72" s="31" t="s">
        <v>55</v>
      </c>
      <c r="C72" s="41" t="s">
        <v>75</v>
      </c>
      <c r="D72" s="50" t="s">
        <v>80</v>
      </c>
      <c r="E72" s="42" t="s">
        <v>195</v>
      </c>
      <c r="F72" s="42" t="s">
        <v>78</v>
      </c>
      <c r="G72" s="45">
        <v>339.2</v>
      </c>
      <c r="H72" s="45">
        <v>339.2</v>
      </c>
    </row>
    <row r="73" spans="1:8" ht="37.5" customHeight="1">
      <c r="A73" s="30" t="s">
        <v>221</v>
      </c>
      <c r="B73" s="31" t="s">
        <v>55</v>
      </c>
      <c r="C73" s="41" t="s">
        <v>75</v>
      </c>
      <c r="D73" s="50" t="s">
        <v>80</v>
      </c>
      <c r="E73" s="42" t="s">
        <v>195</v>
      </c>
      <c r="F73" s="42" t="s">
        <v>81</v>
      </c>
      <c r="G73" s="45">
        <v>0.5</v>
      </c>
      <c r="H73" s="45">
        <v>0.5</v>
      </c>
    </row>
    <row r="74" spans="1:8" ht="41.25" customHeight="1">
      <c r="A74" s="289" t="s">
        <v>97</v>
      </c>
      <c r="B74" s="290" t="s">
        <v>55</v>
      </c>
      <c r="C74" s="291" t="s">
        <v>80</v>
      </c>
      <c r="D74" s="292"/>
      <c r="E74" s="292"/>
      <c r="F74" s="292"/>
      <c r="G74" s="293">
        <f>G81+G89+G75</f>
        <v>3033</v>
      </c>
      <c r="H74" s="293">
        <f>H81+H89+H75</f>
        <v>2917.4</v>
      </c>
    </row>
    <row r="75" spans="1:8" ht="27" customHeight="1">
      <c r="A75" s="282" t="s">
        <v>430</v>
      </c>
      <c r="B75" s="208" t="s">
        <v>55</v>
      </c>
      <c r="C75" s="283" t="s">
        <v>80</v>
      </c>
      <c r="D75" s="284" t="s">
        <v>197</v>
      </c>
      <c r="E75" s="284"/>
      <c r="F75" s="284"/>
      <c r="G75" s="209">
        <f>G77+G79</f>
        <v>2114.5</v>
      </c>
      <c r="H75" s="209">
        <f>H77+H79</f>
        <v>2049.4</v>
      </c>
    </row>
    <row r="76" spans="1:8" ht="44.25" customHeight="1">
      <c r="A76" s="210" t="s">
        <v>394</v>
      </c>
      <c r="B76" s="116">
        <v>610</v>
      </c>
      <c r="C76" s="211" t="s">
        <v>80</v>
      </c>
      <c r="D76" s="212" t="s">
        <v>197</v>
      </c>
      <c r="E76" s="212" t="s">
        <v>267</v>
      </c>
      <c r="F76" s="212"/>
      <c r="G76" s="213">
        <f>G77</f>
        <v>2018.5</v>
      </c>
      <c r="H76" s="213">
        <f>H77</f>
        <v>1955.8</v>
      </c>
    </row>
    <row r="77" spans="1:8" ht="42.75" customHeight="1">
      <c r="A77" s="38" t="s">
        <v>395</v>
      </c>
      <c r="B77" s="14">
        <v>610</v>
      </c>
      <c r="C77" s="44" t="s">
        <v>80</v>
      </c>
      <c r="D77" s="42" t="s">
        <v>197</v>
      </c>
      <c r="E77" s="42" t="s">
        <v>431</v>
      </c>
      <c r="F77" s="42"/>
      <c r="G77" s="45">
        <f>G78</f>
        <v>2018.5</v>
      </c>
      <c r="H77" s="45">
        <f>H78</f>
        <v>1955.8</v>
      </c>
    </row>
    <row r="78" spans="1:8" ht="27.75" customHeight="1">
      <c r="A78" s="38" t="s">
        <v>221</v>
      </c>
      <c r="B78" s="14">
        <v>610</v>
      </c>
      <c r="C78" s="44" t="s">
        <v>80</v>
      </c>
      <c r="D78" s="42" t="s">
        <v>197</v>
      </c>
      <c r="E78" s="42" t="s">
        <v>431</v>
      </c>
      <c r="F78" s="42" t="s">
        <v>81</v>
      </c>
      <c r="G78" s="45">
        <f>1889.4+129.1</f>
        <v>2018.5</v>
      </c>
      <c r="H78" s="45">
        <v>1955.8</v>
      </c>
    </row>
    <row r="79" spans="1:8" ht="39" customHeight="1">
      <c r="A79" s="210" t="s">
        <v>397</v>
      </c>
      <c r="B79" s="116" t="s">
        <v>55</v>
      </c>
      <c r="C79" s="211" t="s">
        <v>80</v>
      </c>
      <c r="D79" s="212" t="s">
        <v>197</v>
      </c>
      <c r="E79" s="212" t="s">
        <v>396</v>
      </c>
      <c r="F79" s="212"/>
      <c r="G79" s="213">
        <f>G80</f>
        <v>96</v>
      </c>
      <c r="H79" s="213">
        <f>H80</f>
        <v>93.6</v>
      </c>
    </row>
    <row r="80" spans="1:8" ht="37.5" customHeight="1">
      <c r="A80" s="38" t="s">
        <v>221</v>
      </c>
      <c r="B80" s="14">
        <v>610</v>
      </c>
      <c r="C80" s="44" t="s">
        <v>80</v>
      </c>
      <c r="D80" s="42" t="s">
        <v>197</v>
      </c>
      <c r="E80" s="42" t="s">
        <v>396</v>
      </c>
      <c r="F80" s="42" t="s">
        <v>81</v>
      </c>
      <c r="G80" s="45">
        <v>96</v>
      </c>
      <c r="H80" s="45">
        <v>93.6</v>
      </c>
    </row>
    <row r="81" spans="1:8" ht="43.5" customHeight="1">
      <c r="A81" s="282" t="s">
        <v>432</v>
      </c>
      <c r="B81" s="208" t="s">
        <v>55</v>
      </c>
      <c r="C81" s="283" t="s">
        <v>80</v>
      </c>
      <c r="D81" s="284" t="s">
        <v>99</v>
      </c>
      <c r="E81" s="284"/>
      <c r="F81" s="284"/>
      <c r="G81" s="209">
        <f>G85+G82</f>
        <v>806.7</v>
      </c>
      <c r="H81" s="209">
        <f>H85+H82</f>
        <v>765.4</v>
      </c>
    </row>
    <row r="82" spans="1:8" ht="45" customHeight="1">
      <c r="A82" s="210" t="s">
        <v>394</v>
      </c>
      <c r="B82" s="116">
        <v>610</v>
      </c>
      <c r="C82" s="211" t="s">
        <v>80</v>
      </c>
      <c r="D82" s="212" t="s">
        <v>99</v>
      </c>
      <c r="E82" s="212" t="s">
        <v>267</v>
      </c>
      <c r="F82" s="212"/>
      <c r="G82" s="213">
        <f>G83</f>
        <v>312.3</v>
      </c>
      <c r="H82" s="213">
        <f>H83</f>
        <v>271.2</v>
      </c>
    </row>
    <row r="83" spans="1:8" ht="39" customHeight="1">
      <c r="A83" s="38" t="s">
        <v>395</v>
      </c>
      <c r="B83" s="14">
        <v>610</v>
      </c>
      <c r="C83" s="44" t="s">
        <v>80</v>
      </c>
      <c r="D83" s="42" t="s">
        <v>99</v>
      </c>
      <c r="E83" s="42" t="s">
        <v>431</v>
      </c>
      <c r="F83" s="42"/>
      <c r="G83" s="45">
        <f>G84</f>
        <v>312.3</v>
      </c>
      <c r="H83" s="45">
        <f>H84</f>
        <v>271.2</v>
      </c>
    </row>
    <row r="84" spans="1:8" ht="32.25" customHeight="1">
      <c r="A84" s="38" t="s">
        <v>221</v>
      </c>
      <c r="B84" s="14">
        <v>610</v>
      </c>
      <c r="C84" s="44" t="s">
        <v>80</v>
      </c>
      <c r="D84" s="42" t="s">
        <v>99</v>
      </c>
      <c r="E84" s="42" t="s">
        <v>431</v>
      </c>
      <c r="F84" s="42" t="s">
        <v>81</v>
      </c>
      <c r="G84" s="45">
        <v>312.3</v>
      </c>
      <c r="H84" s="45">
        <v>271.2</v>
      </c>
    </row>
    <row r="85" spans="1:8" ht="27.75" customHeight="1">
      <c r="A85" s="174" t="s">
        <v>131</v>
      </c>
      <c r="B85" s="176" t="s">
        <v>55</v>
      </c>
      <c r="C85" s="177" t="s">
        <v>80</v>
      </c>
      <c r="D85" s="175" t="s">
        <v>99</v>
      </c>
      <c r="E85" s="175" t="s">
        <v>185</v>
      </c>
      <c r="F85" s="175"/>
      <c r="G85" s="178">
        <f>G87</f>
        <v>494.4</v>
      </c>
      <c r="H85" s="178">
        <f>H87</f>
        <v>494.2</v>
      </c>
    </row>
    <row r="86" spans="1:8" ht="39" customHeight="1">
      <c r="A86" s="174" t="s">
        <v>135</v>
      </c>
      <c r="B86" s="176">
        <v>610</v>
      </c>
      <c r="C86" s="177" t="s">
        <v>80</v>
      </c>
      <c r="D86" s="175" t="s">
        <v>99</v>
      </c>
      <c r="E86" s="175" t="s">
        <v>198</v>
      </c>
      <c r="F86" s="175"/>
      <c r="G86" s="178">
        <f>G87</f>
        <v>494.4</v>
      </c>
      <c r="H86" s="178">
        <f>H87</f>
        <v>494.2</v>
      </c>
    </row>
    <row r="87" spans="1:8" s="21" customFormat="1" ht="24" customHeight="1">
      <c r="A87" s="30" t="s">
        <v>98</v>
      </c>
      <c r="B87" s="31" t="s">
        <v>55</v>
      </c>
      <c r="C87" s="41" t="s">
        <v>80</v>
      </c>
      <c r="D87" s="49" t="s">
        <v>99</v>
      </c>
      <c r="E87" s="42" t="s">
        <v>199</v>
      </c>
      <c r="F87" s="42"/>
      <c r="G87" s="43">
        <f>G88</f>
        <v>494.4</v>
      </c>
      <c r="H87" s="43">
        <f>H88</f>
        <v>494.2</v>
      </c>
    </row>
    <row r="88" spans="1:8" s="21" customFormat="1" ht="30.75" customHeight="1">
      <c r="A88" s="30" t="s">
        <v>221</v>
      </c>
      <c r="B88" s="39" t="s">
        <v>55</v>
      </c>
      <c r="C88" s="55" t="s">
        <v>80</v>
      </c>
      <c r="D88" s="50" t="s">
        <v>99</v>
      </c>
      <c r="E88" s="42" t="s">
        <v>199</v>
      </c>
      <c r="F88" s="50" t="s">
        <v>81</v>
      </c>
      <c r="G88" s="51">
        <f>723-228.6</f>
        <v>494.4</v>
      </c>
      <c r="H88" s="51">
        <v>494.2</v>
      </c>
    </row>
    <row r="89" spans="1:8" s="21" customFormat="1" ht="39.75" customHeight="1">
      <c r="A89" s="282" t="s">
        <v>137</v>
      </c>
      <c r="B89" s="208" t="s">
        <v>55</v>
      </c>
      <c r="C89" s="283" t="s">
        <v>80</v>
      </c>
      <c r="D89" s="284" t="s">
        <v>136</v>
      </c>
      <c r="E89" s="284"/>
      <c r="F89" s="284"/>
      <c r="G89" s="209">
        <f>G94+G90</f>
        <v>111.80000000000001</v>
      </c>
      <c r="H89" s="209">
        <f>H94+H90</f>
        <v>102.6</v>
      </c>
    </row>
    <row r="90" spans="1:8" s="21" customFormat="1" ht="44.25" customHeight="1">
      <c r="A90" s="174" t="s">
        <v>394</v>
      </c>
      <c r="B90" s="176">
        <v>610</v>
      </c>
      <c r="C90" s="177" t="s">
        <v>80</v>
      </c>
      <c r="D90" s="175" t="s">
        <v>136</v>
      </c>
      <c r="E90" s="175" t="s">
        <v>267</v>
      </c>
      <c r="F90" s="175"/>
      <c r="G90" s="178">
        <f>G91+G93</f>
        <v>60.7</v>
      </c>
      <c r="H90" s="178">
        <f>H91+H93</f>
        <v>60.7</v>
      </c>
    </row>
    <row r="91" spans="1:8" s="21" customFormat="1" ht="42" customHeight="1">
      <c r="A91" s="38" t="s">
        <v>395</v>
      </c>
      <c r="B91" s="14">
        <v>610</v>
      </c>
      <c r="C91" s="44" t="s">
        <v>80</v>
      </c>
      <c r="D91" s="42" t="s">
        <v>136</v>
      </c>
      <c r="E91" s="42" t="s">
        <v>431</v>
      </c>
      <c r="F91" s="42"/>
      <c r="G91" s="45">
        <f>G92</f>
        <v>10</v>
      </c>
      <c r="H91" s="45">
        <f>H92</f>
        <v>10</v>
      </c>
    </row>
    <row r="92" spans="1:8" s="21" customFormat="1" ht="53.25" customHeight="1">
      <c r="A92" s="38" t="s">
        <v>77</v>
      </c>
      <c r="B92" s="14">
        <v>610</v>
      </c>
      <c r="C92" s="44" t="s">
        <v>80</v>
      </c>
      <c r="D92" s="42" t="s">
        <v>136</v>
      </c>
      <c r="E92" s="42" t="s">
        <v>431</v>
      </c>
      <c r="F92" s="42" t="s">
        <v>78</v>
      </c>
      <c r="G92" s="45">
        <v>10</v>
      </c>
      <c r="H92" s="45">
        <v>10</v>
      </c>
    </row>
    <row r="93" spans="1:8" s="21" customFormat="1" ht="35.25" customHeight="1">
      <c r="A93" s="38" t="s">
        <v>221</v>
      </c>
      <c r="B93" s="14" t="s">
        <v>55</v>
      </c>
      <c r="C93" s="44" t="s">
        <v>80</v>
      </c>
      <c r="D93" s="42" t="s">
        <v>136</v>
      </c>
      <c r="E93" s="42" t="s">
        <v>431</v>
      </c>
      <c r="F93" s="42" t="s">
        <v>81</v>
      </c>
      <c r="G93" s="45">
        <v>50.7</v>
      </c>
      <c r="H93" s="45">
        <v>50.7</v>
      </c>
    </row>
    <row r="94" spans="1:8" s="21" customFormat="1" ht="27.75" customHeight="1">
      <c r="A94" s="210" t="s">
        <v>131</v>
      </c>
      <c r="B94" s="116" t="s">
        <v>55</v>
      </c>
      <c r="C94" s="211" t="s">
        <v>80</v>
      </c>
      <c r="D94" s="212" t="s">
        <v>136</v>
      </c>
      <c r="E94" s="212" t="s">
        <v>185</v>
      </c>
      <c r="F94" s="212"/>
      <c r="G94" s="213">
        <f>G95</f>
        <v>51.1</v>
      </c>
      <c r="H94" s="213">
        <f>H95</f>
        <v>41.9</v>
      </c>
    </row>
    <row r="95" spans="1:8" s="21" customFormat="1" ht="32.25" customHeight="1">
      <c r="A95" s="174" t="s">
        <v>135</v>
      </c>
      <c r="B95" s="176" t="s">
        <v>55</v>
      </c>
      <c r="C95" s="177" t="s">
        <v>80</v>
      </c>
      <c r="D95" s="175" t="s">
        <v>136</v>
      </c>
      <c r="E95" s="175" t="s">
        <v>198</v>
      </c>
      <c r="F95" s="175"/>
      <c r="G95" s="215">
        <f>G96</f>
        <v>51.1</v>
      </c>
      <c r="H95" s="215">
        <f>H96</f>
        <v>41.9</v>
      </c>
    </row>
    <row r="96" spans="1:8" s="21" customFormat="1" ht="27" customHeight="1">
      <c r="A96" s="30" t="s">
        <v>138</v>
      </c>
      <c r="B96" s="31" t="s">
        <v>55</v>
      </c>
      <c r="C96" s="41" t="s">
        <v>80</v>
      </c>
      <c r="D96" s="49" t="s">
        <v>136</v>
      </c>
      <c r="E96" s="42" t="s">
        <v>200</v>
      </c>
      <c r="F96" s="42"/>
      <c r="G96" s="43">
        <f>G97+G98</f>
        <v>51.1</v>
      </c>
      <c r="H96" s="43">
        <f>H97+H98</f>
        <v>41.9</v>
      </c>
    </row>
    <row r="97" spans="1:8" s="21" customFormat="1" ht="51.75" customHeight="1">
      <c r="A97" s="30" t="s">
        <v>77</v>
      </c>
      <c r="B97" s="39" t="s">
        <v>55</v>
      </c>
      <c r="C97" s="55" t="s">
        <v>80</v>
      </c>
      <c r="D97" s="49" t="s">
        <v>136</v>
      </c>
      <c r="E97" s="42" t="s">
        <v>200</v>
      </c>
      <c r="F97" s="50" t="s">
        <v>78</v>
      </c>
      <c r="G97" s="51">
        <f>61.7-20.6</f>
        <v>41.1</v>
      </c>
      <c r="H97" s="51">
        <v>31.9</v>
      </c>
    </row>
    <row r="98" spans="1:8" s="21" customFormat="1" ht="34.5" customHeight="1">
      <c r="A98" s="30" t="s">
        <v>221</v>
      </c>
      <c r="B98" s="39" t="s">
        <v>55</v>
      </c>
      <c r="C98" s="55" t="s">
        <v>80</v>
      </c>
      <c r="D98" s="49" t="s">
        <v>136</v>
      </c>
      <c r="E98" s="42" t="s">
        <v>200</v>
      </c>
      <c r="F98" s="50" t="s">
        <v>81</v>
      </c>
      <c r="G98" s="51">
        <v>10</v>
      </c>
      <c r="H98" s="51">
        <v>10</v>
      </c>
    </row>
    <row r="99" spans="1:8" s="21" customFormat="1" ht="27" customHeight="1">
      <c r="A99" s="282" t="s">
        <v>100</v>
      </c>
      <c r="B99" s="208" t="s">
        <v>55</v>
      </c>
      <c r="C99" s="283" t="s">
        <v>83</v>
      </c>
      <c r="D99" s="284"/>
      <c r="E99" s="284"/>
      <c r="F99" s="284"/>
      <c r="G99" s="294">
        <f>G108+G100</f>
        <v>2536.7</v>
      </c>
      <c r="H99" s="294">
        <f>H108+H100</f>
        <v>1872.5</v>
      </c>
    </row>
    <row r="100" spans="1:8" ht="26.25" customHeight="1">
      <c r="A100" s="282" t="s">
        <v>224</v>
      </c>
      <c r="B100" s="208" t="s">
        <v>55</v>
      </c>
      <c r="C100" s="283" t="s">
        <v>83</v>
      </c>
      <c r="D100" s="284" t="s">
        <v>197</v>
      </c>
      <c r="E100" s="295"/>
      <c r="F100" s="295"/>
      <c r="G100" s="209">
        <f>G101+G104</f>
        <v>2528.7</v>
      </c>
      <c r="H100" s="209">
        <f>H101+H104</f>
        <v>1872.5</v>
      </c>
    </row>
    <row r="101" spans="1:8" ht="38.25" customHeight="1">
      <c r="A101" s="220" t="s">
        <v>433</v>
      </c>
      <c r="B101" s="176">
        <v>610</v>
      </c>
      <c r="C101" s="177" t="s">
        <v>83</v>
      </c>
      <c r="D101" s="175" t="s">
        <v>197</v>
      </c>
      <c r="E101" s="175" t="s">
        <v>427</v>
      </c>
      <c r="F101" s="175"/>
      <c r="G101" s="188">
        <f>G102</f>
        <v>1558.3</v>
      </c>
      <c r="H101" s="188">
        <f>H102</f>
        <v>1302</v>
      </c>
    </row>
    <row r="102" spans="1:8" ht="37.5" customHeight="1">
      <c r="A102" s="296" t="s">
        <v>446</v>
      </c>
      <c r="B102" s="39">
        <v>610</v>
      </c>
      <c r="C102" s="55" t="s">
        <v>83</v>
      </c>
      <c r="D102" s="50" t="s">
        <v>197</v>
      </c>
      <c r="E102" s="297" t="s">
        <v>429</v>
      </c>
      <c r="F102" s="50"/>
      <c r="G102" s="67">
        <f>G103</f>
        <v>1558.3</v>
      </c>
      <c r="H102" s="67">
        <f>H103</f>
        <v>1302</v>
      </c>
    </row>
    <row r="103" spans="1:8" s="5" customFormat="1" ht="33.75" customHeight="1">
      <c r="A103" s="30" t="s">
        <v>221</v>
      </c>
      <c r="B103" s="39">
        <v>610</v>
      </c>
      <c r="C103" s="55" t="s">
        <v>83</v>
      </c>
      <c r="D103" s="50" t="s">
        <v>197</v>
      </c>
      <c r="E103" s="297" t="s">
        <v>429</v>
      </c>
      <c r="F103" s="50" t="s">
        <v>81</v>
      </c>
      <c r="G103" s="216">
        <v>1558.3</v>
      </c>
      <c r="H103" s="216">
        <v>1302</v>
      </c>
    </row>
    <row r="104" spans="1:8" s="5" customFormat="1" ht="31.5" customHeight="1">
      <c r="A104" s="174" t="s">
        <v>131</v>
      </c>
      <c r="B104" s="176">
        <v>610</v>
      </c>
      <c r="C104" s="177" t="s">
        <v>83</v>
      </c>
      <c r="D104" s="175" t="s">
        <v>197</v>
      </c>
      <c r="E104" s="175" t="s">
        <v>185</v>
      </c>
      <c r="F104" s="175"/>
      <c r="G104" s="188">
        <f>G106</f>
        <v>970.4000000000001</v>
      </c>
      <c r="H104" s="188">
        <f>H106</f>
        <v>570.5</v>
      </c>
    </row>
    <row r="105" spans="1:8" ht="35.25" customHeight="1">
      <c r="A105" s="210" t="s">
        <v>261</v>
      </c>
      <c r="B105" s="116">
        <v>610</v>
      </c>
      <c r="C105" s="211" t="s">
        <v>83</v>
      </c>
      <c r="D105" s="212" t="s">
        <v>197</v>
      </c>
      <c r="E105" s="212" t="s">
        <v>265</v>
      </c>
      <c r="F105" s="212"/>
      <c r="G105" s="226">
        <f>G106</f>
        <v>970.4000000000001</v>
      </c>
      <c r="H105" s="226">
        <f>H106</f>
        <v>570.5</v>
      </c>
    </row>
    <row r="106" spans="1:8" ht="27" customHeight="1">
      <c r="A106" s="38" t="s">
        <v>1</v>
      </c>
      <c r="B106" s="14">
        <v>610</v>
      </c>
      <c r="C106" s="44" t="s">
        <v>83</v>
      </c>
      <c r="D106" s="42" t="s">
        <v>197</v>
      </c>
      <c r="E106" s="42" t="s">
        <v>2</v>
      </c>
      <c r="F106" s="42"/>
      <c r="G106" s="216">
        <f>G107</f>
        <v>970.4000000000001</v>
      </c>
      <c r="H106" s="216">
        <f>H107</f>
        <v>570.5</v>
      </c>
    </row>
    <row r="107" spans="1:8" ht="29.25" customHeight="1">
      <c r="A107" s="38" t="s">
        <v>221</v>
      </c>
      <c r="B107" s="14">
        <v>610</v>
      </c>
      <c r="C107" s="44" t="s">
        <v>83</v>
      </c>
      <c r="D107" s="42" t="s">
        <v>197</v>
      </c>
      <c r="E107" s="42" t="s">
        <v>2</v>
      </c>
      <c r="F107" s="42" t="s">
        <v>81</v>
      </c>
      <c r="G107" s="216">
        <f>798.2+172.2</f>
        <v>970.4000000000001</v>
      </c>
      <c r="H107" s="216">
        <v>570.5</v>
      </c>
    </row>
    <row r="108" spans="1:8" ht="33.75" customHeight="1">
      <c r="A108" s="282" t="s">
        <v>140</v>
      </c>
      <c r="B108" s="208" t="s">
        <v>55</v>
      </c>
      <c r="C108" s="283" t="s">
        <v>83</v>
      </c>
      <c r="D108" s="284" t="s">
        <v>139</v>
      </c>
      <c r="E108" s="284"/>
      <c r="F108" s="284"/>
      <c r="G108" s="209">
        <f aca="true" t="shared" si="5" ref="G108:H110">G109</f>
        <v>8</v>
      </c>
      <c r="H108" s="209">
        <f t="shared" si="5"/>
        <v>0</v>
      </c>
    </row>
    <row r="109" spans="1:8" ht="57" customHeight="1">
      <c r="A109" s="210" t="s">
        <v>481</v>
      </c>
      <c r="B109" s="116" t="s">
        <v>55</v>
      </c>
      <c r="C109" s="211" t="s">
        <v>83</v>
      </c>
      <c r="D109" s="212" t="s">
        <v>139</v>
      </c>
      <c r="E109" s="212" t="s">
        <v>201</v>
      </c>
      <c r="F109" s="212"/>
      <c r="G109" s="213">
        <f t="shared" si="5"/>
        <v>8</v>
      </c>
      <c r="H109" s="213">
        <f t="shared" si="5"/>
        <v>0</v>
      </c>
    </row>
    <row r="110" spans="1:8" s="21" customFormat="1" ht="63.75" customHeight="1">
      <c r="A110" s="25" t="s">
        <v>482</v>
      </c>
      <c r="B110" s="16" t="s">
        <v>55</v>
      </c>
      <c r="C110" s="214" t="s">
        <v>83</v>
      </c>
      <c r="D110" s="54" t="s">
        <v>139</v>
      </c>
      <c r="E110" s="54" t="s">
        <v>202</v>
      </c>
      <c r="F110" s="54"/>
      <c r="G110" s="215">
        <f t="shared" si="5"/>
        <v>8</v>
      </c>
      <c r="H110" s="215">
        <f t="shared" si="5"/>
        <v>0</v>
      </c>
    </row>
    <row r="111" spans="1:8" s="21" customFormat="1" ht="30.75" customHeight="1">
      <c r="A111" s="135" t="s">
        <v>113</v>
      </c>
      <c r="B111" s="31" t="s">
        <v>55</v>
      </c>
      <c r="C111" s="41" t="s">
        <v>83</v>
      </c>
      <c r="D111" s="49" t="s">
        <v>139</v>
      </c>
      <c r="E111" s="42" t="s">
        <v>202</v>
      </c>
      <c r="F111" s="42" t="s">
        <v>114</v>
      </c>
      <c r="G111" s="216">
        <f>50-42</f>
        <v>8</v>
      </c>
      <c r="H111" s="216">
        <v>0</v>
      </c>
    </row>
    <row r="112" spans="1:8" s="21" customFormat="1" ht="24" customHeight="1">
      <c r="A112" s="282" t="s">
        <v>101</v>
      </c>
      <c r="B112" s="208" t="s">
        <v>55</v>
      </c>
      <c r="C112" s="283" t="s">
        <v>102</v>
      </c>
      <c r="D112" s="284"/>
      <c r="E112" s="284"/>
      <c r="F112" s="284"/>
      <c r="G112" s="209">
        <f>G113+G120+G127+G153</f>
        <v>28498.2</v>
      </c>
      <c r="H112" s="209">
        <f>H113+H120+H127+H153</f>
        <v>27671.7</v>
      </c>
    </row>
    <row r="113" spans="1:8" s="21" customFormat="1" ht="27.75" customHeight="1">
      <c r="A113" s="282" t="s">
        <v>103</v>
      </c>
      <c r="B113" s="208" t="s">
        <v>55</v>
      </c>
      <c r="C113" s="283" t="s">
        <v>102</v>
      </c>
      <c r="D113" s="284" t="s">
        <v>73</v>
      </c>
      <c r="E113" s="284"/>
      <c r="F113" s="284"/>
      <c r="G113" s="209">
        <f>G114</f>
        <v>465.1</v>
      </c>
      <c r="H113" s="209">
        <f>H114</f>
        <v>413.9</v>
      </c>
    </row>
    <row r="114" spans="1:8" ht="29.25" customHeight="1">
      <c r="A114" s="174" t="s">
        <v>131</v>
      </c>
      <c r="B114" s="176" t="s">
        <v>55</v>
      </c>
      <c r="C114" s="177" t="s">
        <v>102</v>
      </c>
      <c r="D114" s="175" t="s">
        <v>73</v>
      </c>
      <c r="E114" s="175" t="s">
        <v>185</v>
      </c>
      <c r="F114" s="175"/>
      <c r="G114" s="213">
        <f>G116</f>
        <v>465.1</v>
      </c>
      <c r="H114" s="213">
        <f>H116</f>
        <v>413.9</v>
      </c>
    </row>
    <row r="115" spans="1:8" ht="33" customHeight="1">
      <c r="A115" s="174" t="s">
        <v>263</v>
      </c>
      <c r="B115" s="176">
        <v>610</v>
      </c>
      <c r="C115" s="177" t="s">
        <v>102</v>
      </c>
      <c r="D115" s="175" t="s">
        <v>73</v>
      </c>
      <c r="E115" s="175" t="s">
        <v>262</v>
      </c>
      <c r="F115" s="175"/>
      <c r="G115" s="213">
        <f>G114</f>
        <v>465.1</v>
      </c>
      <c r="H115" s="213">
        <f>H114</f>
        <v>413.9</v>
      </c>
    </row>
    <row r="116" spans="1:8" ht="24" customHeight="1">
      <c r="A116" s="30" t="s">
        <v>146</v>
      </c>
      <c r="B116" s="31">
        <v>610</v>
      </c>
      <c r="C116" s="41" t="s">
        <v>102</v>
      </c>
      <c r="D116" s="49" t="s">
        <v>73</v>
      </c>
      <c r="E116" s="42" t="s">
        <v>203</v>
      </c>
      <c r="F116" s="42"/>
      <c r="G116" s="43">
        <f>G117</f>
        <v>465.1</v>
      </c>
      <c r="H116" s="43">
        <f>H117</f>
        <v>413.9</v>
      </c>
    </row>
    <row r="117" spans="1:8" ht="36" customHeight="1">
      <c r="A117" s="30" t="s">
        <v>225</v>
      </c>
      <c r="B117" s="31" t="s">
        <v>55</v>
      </c>
      <c r="C117" s="41" t="s">
        <v>102</v>
      </c>
      <c r="D117" s="49" t="s">
        <v>73</v>
      </c>
      <c r="E117" s="42" t="s">
        <v>226</v>
      </c>
      <c r="F117" s="42"/>
      <c r="G117" s="216">
        <f>G118</f>
        <v>465.1</v>
      </c>
      <c r="H117" s="216">
        <f>H118</f>
        <v>413.9</v>
      </c>
    </row>
    <row r="118" spans="1:8" ht="40.5" customHeight="1">
      <c r="A118" s="30" t="s">
        <v>221</v>
      </c>
      <c r="B118" s="31" t="s">
        <v>55</v>
      </c>
      <c r="C118" s="41" t="s">
        <v>102</v>
      </c>
      <c r="D118" s="49" t="s">
        <v>73</v>
      </c>
      <c r="E118" s="42" t="s">
        <v>226</v>
      </c>
      <c r="F118" s="42" t="s">
        <v>81</v>
      </c>
      <c r="G118" s="216">
        <f>450+15.1</f>
        <v>465.1</v>
      </c>
      <c r="H118" s="216">
        <v>413.9</v>
      </c>
    </row>
    <row r="119" spans="1:8" ht="39" customHeight="1" hidden="1">
      <c r="A119" s="22" t="s">
        <v>227</v>
      </c>
      <c r="B119" s="23" t="s">
        <v>55</v>
      </c>
      <c r="C119" s="52" t="s">
        <v>102</v>
      </c>
      <c r="D119" s="53" t="s">
        <v>73</v>
      </c>
      <c r="E119" s="54" t="s">
        <v>204</v>
      </c>
      <c r="F119" s="54"/>
      <c r="G119" s="228">
        <v>0</v>
      </c>
      <c r="H119" s="228">
        <v>0</v>
      </c>
    </row>
    <row r="120" spans="1:8" ht="31.5" customHeight="1">
      <c r="A120" s="282" t="s">
        <v>104</v>
      </c>
      <c r="B120" s="208" t="s">
        <v>55</v>
      </c>
      <c r="C120" s="283" t="s">
        <v>102</v>
      </c>
      <c r="D120" s="284" t="s">
        <v>75</v>
      </c>
      <c r="E120" s="284"/>
      <c r="F120" s="284"/>
      <c r="G120" s="294">
        <f>G121+G124</f>
        <v>7292.3</v>
      </c>
      <c r="H120" s="294">
        <f>H121+H124</f>
        <v>7256</v>
      </c>
    </row>
    <row r="121" spans="1:8" ht="67.5" customHeight="1">
      <c r="A121" s="227" t="s">
        <v>434</v>
      </c>
      <c r="B121" s="116" t="s">
        <v>55</v>
      </c>
      <c r="C121" s="211" t="s">
        <v>102</v>
      </c>
      <c r="D121" s="212" t="s">
        <v>75</v>
      </c>
      <c r="E121" s="212" t="s">
        <v>205</v>
      </c>
      <c r="F121" s="212"/>
      <c r="G121" s="226">
        <f>G122</f>
        <v>4273.5</v>
      </c>
      <c r="H121" s="226">
        <f>H122</f>
        <v>4273.4</v>
      </c>
    </row>
    <row r="122" spans="1:8" ht="54" customHeight="1">
      <c r="A122" s="38" t="s">
        <v>447</v>
      </c>
      <c r="B122" s="14" t="s">
        <v>55</v>
      </c>
      <c r="C122" s="44" t="s">
        <v>102</v>
      </c>
      <c r="D122" s="42" t="s">
        <v>75</v>
      </c>
      <c r="E122" s="42" t="s">
        <v>435</v>
      </c>
      <c r="F122" s="42"/>
      <c r="G122" s="216">
        <f>G123</f>
        <v>4273.5</v>
      </c>
      <c r="H122" s="216">
        <f>H123</f>
        <v>4273.4</v>
      </c>
    </row>
    <row r="123" spans="1:8" ht="33.75" customHeight="1">
      <c r="A123" s="229" t="s">
        <v>91</v>
      </c>
      <c r="B123" s="14" t="s">
        <v>55</v>
      </c>
      <c r="C123" s="44" t="s">
        <v>102</v>
      </c>
      <c r="D123" s="42" t="s">
        <v>75</v>
      </c>
      <c r="E123" s="42" t="s">
        <v>435</v>
      </c>
      <c r="F123" s="42" t="s">
        <v>92</v>
      </c>
      <c r="G123" s="216">
        <f>7288.3-4924.5+1909.7</f>
        <v>4273.5</v>
      </c>
      <c r="H123" s="216">
        <v>4273.4</v>
      </c>
    </row>
    <row r="124" spans="1:8" ht="40.5" customHeight="1">
      <c r="A124" s="174" t="s">
        <v>371</v>
      </c>
      <c r="B124" s="176" t="s">
        <v>55</v>
      </c>
      <c r="C124" s="177" t="s">
        <v>102</v>
      </c>
      <c r="D124" s="175" t="s">
        <v>75</v>
      </c>
      <c r="E124" s="175" t="s">
        <v>363</v>
      </c>
      <c r="F124" s="175"/>
      <c r="G124" s="188">
        <f>G125</f>
        <v>3018.8</v>
      </c>
      <c r="H124" s="188">
        <f>H125</f>
        <v>2982.6</v>
      </c>
    </row>
    <row r="125" spans="1:8" ht="45" customHeight="1">
      <c r="A125" s="38" t="s">
        <v>448</v>
      </c>
      <c r="B125" s="14">
        <v>610</v>
      </c>
      <c r="C125" s="44" t="s">
        <v>102</v>
      </c>
      <c r="D125" s="42" t="s">
        <v>75</v>
      </c>
      <c r="E125" s="42" t="s">
        <v>364</v>
      </c>
      <c r="F125" s="42"/>
      <c r="G125" s="216">
        <f>G126</f>
        <v>3018.8</v>
      </c>
      <c r="H125" s="216">
        <f>H126</f>
        <v>2982.6</v>
      </c>
    </row>
    <row r="126" spans="1:8" ht="45" customHeight="1">
      <c r="A126" s="30" t="s">
        <v>221</v>
      </c>
      <c r="B126" s="39" t="s">
        <v>55</v>
      </c>
      <c r="C126" s="55" t="s">
        <v>102</v>
      </c>
      <c r="D126" s="50" t="s">
        <v>75</v>
      </c>
      <c r="E126" s="50" t="s">
        <v>364</v>
      </c>
      <c r="F126" s="50" t="s">
        <v>81</v>
      </c>
      <c r="G126" s="104">
        <f>608.4+486.2+1924.2</f>
        <v>3018.8</v>
      </c>
      <c r="H126" s="104">
        <v>2982.6</v>
      </c>
    </row>
    <row r="127" spans="1:8" ht="32.25" customHeight="1">
      <c r="A127" s="282" t="s">
        <v>105</v>
      </c>
      <c r="B127" s="208" t="s">
        <v>55</v>
      </c>
      <c r="C127" s="283" t="s">
        <v>102</v>
      </c>
      <c r="D127" s="284" t="s">
        <v>80</v>
      </c>
      <c r="E127" s="284"/>
      <c r="F127" s="284"/>
      <c r="G127" s="294">
        <f>G128+G131+G146</f>
        <v>15324.5</v>
      </c>
      <c r="H127" s="294">
        <f>H128+H131+H146</f>
        <v>14585.5</v>
      </c>
    </row>
    <row r="128" spans="1:8" ht="60" customHeight="1">
      <c r="A128" s="227" t="s">
        <v>434</v>
      </c>
      <c r="B128" s="116">
        <v>610</v>
      </c>
      <c r="C128" s="211" t="s">
        <v>102</v>
      </c>
      <c r="D128" s="212" t="s">
        <v>80</v>
      </c>
      <c r="E128" s="212" t="s">
        <v>205</v>
      </c>
      <c r="F128" s="212"/>
      <c r="G128" s="226">
        <f>G129</f>
        <v>8449</v>
      </c>
      <c r="H128" s="226">
        <f>H129</f>
        <v>8292.7</v>
      </c>
    </row>
    <row r="129" spans="1:8" ht="30.75" customHeight="1">
      <c r="A129" s="168" t="s">
        <v>447</v>
      </c>
      <c r="B129" s="166" t="s">
        <v>55</v>
      </c>
      <c r="C129" s="170" t="s">
        <v>102</v>
      </c>
      <c r="D129" s="169" t="s">
        <v>80</v>
      </c>
      <c r="E129" s="169" t="s">
        <v>435</v>
      </c>
      <c r="F129" s="169"/>
      <c r="G129" s="179">
        <f>G130</f>
        <v>8449</v>
      </c>
      <c r="H129" s="179">
        <f>H130</f>
        <v>8292.7</v>
      </c>
    </row>
    <row r="130" spans="1:8" ht="30" customHeight="1">
      <c r="A130" s="38" t="s">
        <v>221</v>
      </c>
      <c r="B130" s="14" t="s">
        <v>55</v>
      </c>
      <c r="C130" s="44" t="s">
        <v>102</v>
      </c>
      <c r="D130" s="42" t="s">
        <v>80</v>
      </c>
      <c r="E130" s="42" t="s">
        <v>435</v>
      </c>
      <c r="F130" s="42" t="s">
        <v>81</v>
      </c>
      <c r="G130" s="216">
        <f>7457.7+1020+2200-2200-28.7</f>
        <v>8449</v>
      </c>
      <c r="H130" s="216">
        <v>8292.7</v>
      </c>
    </row>
    <row r="131" spans="1:8" ht="39.75" customHeight="1">
      <c r="A131" s="210" t="s">
        <v>370</v>
      </c>
      <c r="B131" s="116">
        <v>610</v>
      </c>
      <c r="C131" s="211" t="s">
        <v>102</v>
      </c>
      <c r="D131" s="212" t="s">
        <v>80</v>
      </c>
      <c r="E131" s="212" t="s">
        <v>272</v>
      </c>
      <c r="F131" s="212"/>
      <c r="G131" s="226">
        <f>G132+G134+G136</f>
        <v>6260.4</v>
      </c>
      <c r="H131" s="226">
        <f>H132+H134+H136</f>
        <v>5695.8</v>
      </c>
    </row>
    <row r="132" spans="1:8" ht="62.25" customHeight="1">
      <c r="A132" s="174" t="s">
        <v>352</v>
      </c>
      <c r="B132" s="176">
        <v>610</v>
      </c>
      <c r="C132" s="177" t="s">
        <v>102</v>
      </c>
      <c r="D132" s="175" t="s">
        <v>80</v>
      </c>
      <c r="E132" s="175" t="s">
        <v>356</v>
      </c>
      <c r="F132" s="175"/>
      <c r="G132" s="231">
        <f>G133</f>
        <v>3000</v>
      </c>
      <c r="H132" s="231">
        <f>H133</f>
        <v>3000</v>
      </c>
    </row>
    <row r="133" spans="1:8" ht="31.5" customHeight="1">
      <c r="A133" s="38" t="s">
        <v>221</v>
      </c>
      <c r="B133" s="14">
        <v>610</v>
      </c>
      <c r="C133" s="44" t="s">
        <v>102</v>
      </c>
      <c r="D133" s="42" t="s">
        <v>80</v>
      </c>
      <c r="E133" s="42" t="s">
        <v>356</v>
      </c>
      <c r="F133" s="42" t="s">
        <v>81</v>
      </c>
      <c r="G133" s="230">
        <v>3000</v>
      </c>
      <c r="H133" s="230">
        <v>3000</v>
      </c>
    </row>
    <row r="134" spans="1:8" ht="31.5" customHeight="1">
      <c r="A134" s="174" t="s">
        <v>357</v>
      </c>
      <c r="B134" s="176">
        <v>610</v>
      </c>
      <c r="C134" s="177" t="s">
        <v>102</v>
      </c>
      <c r="D134" s="175" t="s">
        <v>80</v>
      </c>
      <c r="E134" s="175" t="s">
        <v>358</v>
      </c>
      <c r="F134" s="175"/>
      <c r="G134" s="231">
        <f>G135</f>
        <v>93</v>
      </c>
      <c r="H134" s="231">
        <f>H135</f>
        <v>93</v>
      </c>
    </row>
    <row r="135" spans="1:8" ht="31.5" customHeight="1">
      <c r="A135" s="38" t="s">
        <v>221</v>
      </c>
      <c r="B135" s="14">
        <v>610</v>
      </c>
      <c r="C135" s="44" t="s">
        <v>102</v>
      </c>
      <c r="D135" s="42" t="s">
        <v>80</v>
      </c>
      <c r="E135" s="42" t="s">
        <v>358</v>
      </c>
      <c r="F135" s="42" t="s">
        <v>81</v>
      </c>
      <c r="G135" s="230">
        <v>93</v>
      </c>
      <c r="H135" s="230">
        <v>93</v>
      </c>
    </row>
    <row r="136" spans="1:8" ht="31.5" customHeight="1">
      <c r="A136" s="210" t="s">
        <v>273</v>
      </c>
      <c r="B136" s="116">
        <v>610</v>
      </c>
      <c r="C136" s="211" t="s">
        <v>102</v>
      </c>
      <c r="D136" s="212" t="s">
        <v>80</v>
      </c>
      <c r="E136" s="212" t="s">
        <v>274</v>
      </c>
      <c r="F136" s="212"/>
      <c r="G136" s="226">
        <f>G139+G141+G144+G137</f>
        <v>3167.4</v>
      </c>
      <c r="H136" s="226">
        <f>H139+H141+H144+H137</f>
        <v>2602.8</v>
      </c>
    </row>
    <row r="137" spans="1:8" ht="21" customHeight="1">
      <c r="A137" s="189" t="s">
        <v>106</v>
      </c>
      <c r="B137" s="190">
        <v>610</v>
      </c>
      <c r="C137" s="191" t="s">
        <v>102</v>
      </c>
      <c r="D137" s="186" t="s">
        <v>80</v>
      </c>
      <c r="E137" s="186" t="s">
        <v>318</v>
      </c>
      <c r="F137" s="186"/>
      <c r="G137" s="298">
        <f>G138</f>
        <v>217.3</v>
      </c>
      <c r="H137" s="298">
        <f>H138</f>
        <v>217.3</v>
      </c>
    </row>
    <row r="138" spans="1:8" ht="37.5" customHeight="1">
      <c r="A138" s="30" t="s">
        <v>221</v>
      </c>
      <c r="B138" s="98">
        <v>610</v>
      </c>
      <c r="C138" s="101" t="s">
        <v>102</v>
      </c>
      <c r="D138" s="102" t="s">
        <v>80</v>
      </c>
      <c r="E138" s="102" t="s">
        <v>318</v>
      </c>
      <c r="F138" s="102" t="s">
        <v>81</v>
      </c>
      <c r="G138" s="104">
        <v>217.3</v>
      </c>
      <c r="H138" s="104">
        <v>217.3</v>
      </c>
    </row>
    <row r="139" spans="1:8" ht="24" customHeight="1">
      <c r="A139" s="174" t="s">
        <v>107</v>
      </c>
      <c r="B139" s="176" t="s">
        <v>55</v>
      </c>
      <c r="C139" s="177" t="s">
        <v>102</v>
      </c>
      <c r="D139" s="175" t="s">
        <v>80</v>
      </c>
      <c r="E139" s="175" t="s">
        <v>275</v>
      </c>
      <c r="F139" s="175"/>
      <c r="G139" s="231">
        <f>G140</f>
        <v>47</v>
      </c>
      <c r="H139" s="231">
        <f>H140</f>
        <v>47</v>
      </c>
    </row>
    <row r="140" spans="1:8" ht="39" customHeight="1">
      <c r="A140" s="30" t="s">
        <v>221</v>
      </c>
      <c r="B140" s="14" t="s">
        <v>55</v>
      </c>
      <c r="C140" s="44" t="s">
        <v>102</v>
      </c>
      <c r="D140" s="42" t="s">
        <v>80</v>
      </c>
      <c r="E140" s="42" t="s">
        <v>275</v>
      </c>
      <c r="F140" s="42" t="s">
        <v>81</v>
      </c>
      <c r="G140" s="216">
        <f>150-103</f>
        <v>47</v>
      </c>
      <c r="H140" s="216">
        <f>150-103</f>
        <v>47</v>
      </c>
    </row>
    <row r="141" spans="1:8" ht="30" customHeight="1">
      <c r="A141" s="174" t="s">
        <v>152</v>
      </c>
      <c r="B141" s="176" t="s">
        <v>55</v>
      </c>
      <c r="C141" s="177" t="s">
        <v>102</v>
      </c>
      <c r="D141" s="175" t="s">
        <v>80</v>
      </c>
      <c r="E141" s="175" t="s">
        <v>276</v>
      </c>
      <c r="F141" s="169"/>
      <c r="G141" s="188">
        <f>G142+G143</f>
        <v>83.10000000000001</v>
      </c>
      <c r="H141" s="188">
        <f>H142+H143</f>
        <v>82.60000000000001</v>
      </c>
    </row>
    <row r="142" spans="1:8" ht="40.5" customHeight="1">
      <c r="A142" s="30" t="s">
        <v>221</v>
      </c>
      <c r="B142" s="14" t="s">
        <v>55</v>
      </c>
      <c r="C142" s="44" t="s">
        <v>102</v>
      </c>
      <c r="D142" s="42" t="s">
        <v>80</v>
      </c>
      <c r="E142" s="42" t="s">
        <v>276</v>
      </c>
      <c r="F142" s="42" t="s">
        <v>81</v>
      </c>
      <c r="G142" s="216">
        <f>180-99.8</f>
        <v>80.2</v>
      </c>
      <c r="H142" s="216">
        <v>79.7</v>
      </c>
    </row>
    <row r="143" spans="1:8" ht="27" customHeight="1">
      <c r="A143" s="229" t="s">
        <v>91</v>
      </c>
      <c r="B143" s="14" t="s">
        <v>55</v>
      </c>
      <c r="C143" s="44" t="s">
        <v>102</v>
      </c>
      <c r="D143" s="42" t="s">
        <v>80</v>
      </c>
      <c r="E143" s="42" t="s">
        <v>276</v>
      </c>
      <c r="F143" s="42" t="s">
        <v>92</v>
      </c>
      <c r="G143" s="216">
        <v>2.9</v>
      </c>
      <c r="H143" s="216">
        <v>2.9</v>
      </c>
    </row>
    <row r="144" spans="1:8" ht="27.75" customHeight="1">
      <c r="A144" s="192" t="s">
        <v>207</v>
      </c>
      <c r="B144" s="176">
        <v>610</v>
      </c>
      <c r="C144" s="177" t="s">
        <v>102</v>
      </c>
      <c r="D144" s="175" t="s">
        <v>80</v>
      </c>
      <c r="E144" s="175" t="s">
        <v>277</v>
      </c>
      <c r="F144" s="175"/>
      <c r="G144" s="193">
        <f>G145</f>
        <v>2820</v>
      </c>
      <c r="H144" s="193">
        <f>H145</f>
        <v>2255.9</v>
      </c>
    </row>
    <row r="145" spans="1:8" ht="36" customHeight="1">
      <c r="A145" s="30" t="s">
        <v>221</v>
      </c>
      <c r="B145" s="14">
        <v>610</v>
      </c>
      <c r="C145" s="44" t="s">
        <v>102</v>
      </c>
      <c r="D145" s="42" t="s">
        <v>80</v>
      </c>
      <c r="E145" s="42" t="s">
        <v>277</v>
      </c>
      <c r="F145" s="42" t="s">
        <v>81</v>
      </c>
      <c r="G145" s="66">
        <f>2103.3+693.4-2.9+26.2</f>
        <v>2820</v>
      </c>
      <c r="H145" s="66">
        <v>2255.9</v>
      </c>
    </row>
    <row r="146" spans="1:8" ht="35.25" customHeight="1">
      <c r="A146" s="210" t="s">
        <v>131</v>
      </c>
      <c r="B146" s="16">
        <v>610</v>
      </c>
      <c r="C146" s="214" t="s">
        <v>102</v>
      </c>
      <c r="D146" s="54" t="s">
        <v>80</v>
      </c>
      <c r="E146" s="54" t="s">
        <v>185</v>
      </c>
      <c r="F146" s="54"/>
      <c r="G146" s="228">
        <f>G147+G149+G151</f>
        <v>615.0999999999999</v>
      </c>
      <c r="H146" s="228">
        <f>H147+H149+H151</f>
        <v>597</v>
      </c>
    </row>
    <row r="147" spans="1:8" ht="48" customHeight="1">
      <c r="A147" s="174" t="s">
        <v>295</v>
      </c>
      <c r="B147" s="176">
        <v>610</v>
      </c>
      <c r="C147" s="177" t="s">
        <v>102</v>
      </c>
      <c r="D147" s="175" t="s">
        <v>80</v>
      </c>
      <c r="E147" s="175" t="s">
        <v>313</v>
      </c>
      <c r="F147" s="175"/>
      <c r="G147" s="231">
        <f>G148</f>
        <v>338.3</v>
      </c>
      <c r="H147" s="231">
        <f>H148</f>
        <v>328.3</v>
      </c>
    </row>
    <row r="148" spans="1:8" ht="33" customHeight="1">
      <c r="A148" s="38" t="s">
        <v>221</v>
      </c>
      <c r="B148" s="14">
        <v>610</v>
      </c>
      <c r="C148" s="44" t="s">
        <v>102</v>
      </c>
      <c r="D148" s="42" t="s">
        <v>80</v>
      </c>
      <c r="E148" s="42" t="s">
        <v>313</v>
      </c>
      <c r="F148" s="42" t="s">
        <v>81</v>
      </c>
      <c r="G148" s="230">
        <v>338.3</v>
      </c>
      <c r="H148" s="230">
        <v>328.3</v>
      </c>
    </row>
    <row r="149" spans="1:8" ht="35.25" customHeight="1">
      <c r="A149" s="174" t="s">
        <v>314</v>
      </c>
      <c r="B149" s="176">
        <v>610</v>
      </c>
      <c r="C149" s="177" t="s">
        <v>102</v>
      </c>
      <c r="D149" s="175" t="s">
        <v>80</v>
      </c>
      <c r="E149" s="175" t="s">
        <v>315</v>
      </c>
      <c r="F149" s="175"/>
      <c r="G149" s="231">
        <f>G150</f>
        <v>246</v>
      </c>
      <c r="H149" s="231">
        <f>H150</f>
        <v>238.8</v>
      </c>
    </row>
    <row r="150" spans="1:8" ht="37.5" customHeight="1">
      <c r="A150" s="38" t="s">
        <v>221</v>
      </c>
      <c r="B150" s="14">
        <v>610</v>
      </c>
      <c r="C150" s="44" t="s">
        <v>102</v>
      </c>
      <c r="D150" s="42" t="s">
        <v>80</v>
      </c>
      <c r="E150" s="42" t="s">
        <v>315</v>
      </c>
      <c r="F150" s="42" t="s">
        <v>81</v>
      </c>
      <c r="G150" s="230">
        <v>246</v>
      </c>
      <c r="H150" s="230">
        <v>238.8</v>
      </c>
    </row>
    <row r="151" spans="1:8" ht="45" customHeight="1">
      <c r="A151" s="174" t="s">
        <v>316</v>
      </c>
      <c r="B151" s="176">
        <v>610</v>
      </c>
      <c r="C151" s="177" t="s">
        <v>102</v>
      </c>
      <c r="D151" s="175" t="s">
        <v>80</v>
      </c>
      <c r="E151" s="175" t="s">
        <v>317</v>
      </c>
      <c r="F151" s="175"/>
      <c r="G151" s="231">
        <f>G152</f>
        <v>30.8</v>
      </c>
      <c r="H151" s="231">
        <f>H152</f>
        <v>29.9</v>
      </c>
    </row>
    <row r="152" spans="1:8" ht="37.5" customHeight="1">
      <c r="A152" s="30" t="s">
        <v>221</v>
      </c>
      <c r="B152" s="98">
        <v>610</v>
      </c>
      <c r="C152" s="101" t="s">
        <v>102</v>
      </c>
      <c r="D152" s="102" t="s">
        <v>80</v>
      </c>
      <c r="E152" s="102" t="s">
        <v>317</v>
      </c>
      <c r="F152" s="42" t="s">
        <v>81</v>
      </c>
      <c r="G152" s="230">
        <v>30.8</v>
      </c>
      <c r="H152" s="230">
        <v>29.9</v>
      </c>
    </row>
    <row r="153" spans="1:8" ht="30.75" customHeight="1">
      <c r="A153" s="289" t="s">
        <v>278</v>
      </c>
      <c r="B153" s="290">
        <v>610</v>
      </c>
      <c r="C153" s="291" t="s">
        <v>102</v>
      </c>
      <c r="D153" s="292" t="s">
        <v>102</v>
      </c>
      <c r="E153" s="292"/>
      <c r="F153" s="292"/>
      <c r="G153" s="293">
        <f>G154+G159</f>
        <v>5416.299999999999</v>
      </c>
      <c r="H153" s="293">
        <f>H154+H159</f>
        <v>5416.299999999999</v>
      </c>
    </row>
    <row r="154" spans="1:8" ht="33" customHeight="1">
      <c r="A154" s="180" t="s">
        <v>449</v>
      </c>
      <c r="B154" s="176">
        <v>610</v>
      </c>
      <c r="C154" s="177" t="s">
        <v>102</v>
      </c>
      <c r="D154" s="175" t="s">
        <v>102</v>
      </c>
      <c r="E154" s="175" t="s">
        <v>445</v>
      </c>
      <c r="F154" s="175"/>
      <c r="G154" s="193">
        <f>G155+G157</f>
        <v>4959.4</v>
      </c>
      <c r="H154" s="193">
        <f>H155+H157</f>
        <v>4959.4</v>
      </c>
    </row>
    <row r="155" spans="1:8" ht="25.5" customHeight="1">
      <c r="A155" s="30" t="s">
        <v>450</v>
      </c>
      <c r="B155" s="14">
        <v>610</v>
      </c>
      <c r="C155" s="44" t="s">
        <v>102</v>
      </c>
      <c r="D155" s="42" t="s">
        <v>102</v>
      </c>
      <c r="E155" s="42" t="s">
        <v>451</v>
      </c>
      <c r="F155" s="42"/>
      <c r="G155" s="66">
        <f>G156</f>
        <v>4810.599999999999</v>
      </c>
      <c r="H155" s="66">
        <f>H156</f>
        <v>4810.599999999999</v>
      </c>
    </row>
    <row r="156" spans="1:8" ht="32.25" customHeight="1">
      <c r="A156" s="30" t="s">
        <v>221</v>
      </c>
      <c r="B156" s="14">
        <v>610</v>
      </c>
      <c r="C156" s="44" t="s">
        <v>102</v>
      </c>
      <c r="D156" s="42" t="s">
        <v>102</v>
      </c>
      <c r="E156" s="42" t="s">
        <v>451</v>
      </c>
      <c r="F156" s="42" t="s">
        <v>81</v>
      </c>
      <c r="G156" s="66">
        <f>5630.4-819.8</f>
        <v>4810.599999999999</v>
      </c>
      <c r="H156" s="66">
        <f>5630.4-819.8</f>
        <v>4810.599999999999</v>
      </c>
    </row>
    <row r="157" spans="1:8" ht="66.75" customHeight="1">
      <c r="A157" s="180" t="s">
        <v>452</v>
      </c>
      <c r="B157" s="176">
        <v>610</v>
      </c>
      <c r="C157" s="177" t="s">
        <v>102</v>
      </c>
      <c r="D157" s="175" t="s">
        <v>102</v>
      </c>
      <c r="E157" s="175" t="s">
        <v>453</v>
      </c>
      <c r="F157" s="175"/>
      <c r="G157" s="193">
        <f>G158</f>
        <v>148.8</v>
      </c>
      <c r="H157" s="193">
        <f>H158</f>
        <v>148.8</v>
      </c>
    </row>
    <row r="158" spans="1:8" ht="28.5" customHeight="1">
      <c r="A158" s="30" t="s">
        <v>221</v>
      </c>
      <c r="B158" s="166">
        <v>610</v>
      </c>
      <c r="C158" s="170" t="s">
        <v>102</v>
      </c>
      <c r="D158" s="169" t="s">
        <v>102</v>
      </c>
      <c r="E158" s="169" t="s">
        <v>453</v>
      </c>
      <c r="F158" s="169" t="s">
        <v>81</v>
      </c>
      <c r="G158" s="187">
        <f>175-26.2</f>
        <v>148.8</v>
      </c>
      <c r="H158" s="187">
        <f>175-26.2</f>
        <v>148.8</v>
      </c>
    </row>
    <row r="159" spans="1:8" ht="28.5" customHeight="1">
      <c r="A159" s="210" t="s">
        <v>131</v>
      </c>
      <c r="B159" s="116">
        <v>610</v>
      </c>
      <c r="C159" s="211" t="s">
        <v>102</v>
      </c>
      <c r="D159" s="212" t="s">
        <v>102</v>
      </c>
      <c r="E159" s="212" t="s">
        <v>185</v>
      </c>
      <c r="F159" s="212"/>
      <c r="G159" s="226">
        <f>G160</f>
        <v>456.9</v>
      </c>
      <c r="H159" s="226">
        <f>H160</f>
        <v>456.9</v>
      </c>
    </row>
    <row r="160" spans="1:9" ht="27" customHeight="1">
      <c r="A160" s="180" t="s">
        <v>279</v>
      </c>
      <c r="B160" s="184">
        <v>610</v>
      </c>
      <c r="C160" s="185" t="s">
        <v>102</v>
      </c>
      <c r="D160" s="173" t="s">
        <v>102</v>
      </c>
      <c r="E160" s="173" t="s">
        <v>436</v>
      </c>
      <c r="F160" s="173"/>
      <c r="G160" s="194">
        <f>G161</f>
        <v>456.9</v>
      </c>
      <c r="H160" s="194">
        <f>H161</f>
        <v>456.9</v>
      </c>
      <c r="I160" s="129"/>
    </row>
    <row r="161" spans="1:8" ht="32.25" customHeight="1">
      <c r="A161" s="299" t="s">
        <v>91</v>
      </c>
      <c r="B161" s="39" t="s">
        <v>55</v>
      </c>
      <c r="C161" s="55" t="s">
        <v>102</v>
      </c>
      <c r="D161" s="50" t="s">
        <v>102</v>
      </c>
      <c r="E161" s="50" t="s">
        <v>436</v>
      </c>
      <c r="F161" s="50" t="s">
        <v>92</v>
      </c>
      <c r="G161" s="232">
        <v>456.9</v>
      </c>
      <c r="H161" s="232">
        <v>456.9</v>
      </c>
    </row>
    <row r="162" spans="1:8" ht="30" customHeight="1">
      <c r="A162" s="282" t="s">
        <v>108</v>
      </c>
      <c r="B162" s="208" t="s">
        <v>55</v>
      </c>
      <c r="C162" s="283" t="s">
        <v>109</v>
      </c>
      <c r="D162" s="284"/>
      <c r="E162" s="284"/>
      <c r="F162" s="284"/>
      <c r="G162" s="300">
        <f>G166+G163</f>
        <v>106.8</v>
      </c>
      <c r="H162" s="300">
        <f>H166+H163</f>
        <v>14</v>
      </c>
    </row>
    <row r="163" spans="1:8" ht="46.5" customHeight="1">
      <c r="A163" s="282" t="s">
        <v>483</v>
      </c>
      <c r="B163" s="208" t="s">
        <v>55</v>
      </c>
      <c r="C163" s="283" t="s">
        <v>109</v>
      </c>
      <c r="D163" s="284" t="s">
        <v>102</v>
      </c>
      <c r="E163" s="284"/>
      <c r="F163" s="284"/>
      <c r="G163" s="300">
        <f>G164</f>
        <v>5</v>
      </c>
      <c r="H163" s="300">
        <f>H164</f>
        <v>5</v>
      </c>
    </row>
    <row r="164" spans="1:8" ht="35.25" customHeight="1">
      <c r="A164" s="159" t="s">
        <v>128</v>
      </c>
      <c r="B164" s="161" t="s">
        <v>55</v>
      </c>
      <c r="C164" s="162" t="s">
        <v>109</v>
      </c>
      <c r="D164" s="163" t="s">
        <v>102</v>
      </c>
      <c r="E164" s="163" t="s">
        <v>184</v>
      </c>
      <c r="F164" s="163"/>
      <c r="G164" s="301">
        <f>G165</f>
        <v>5</v>
      </c>
      <c r="H164" s="301">
        <f>H165</f>
        <v>5</v>
      </c>
    </row>
    <row r="165" spans="1:8" ht="39" customHeight="1">
      <c r="A165" s="159" t="s">
        <v>221</v>
      </c>
      <c r="B165" s="161" t="s">
        <v>55</v>
      </c>
      <c r="C165" s="162" t="s">
        <v>109</v>
      </c>
      <c r="D165" s="163" t="s">
        <v>102</v>
      </c>
      <c r="E165" s="163" t="s">
        <v>184</v>
      </c>
      <c r="F165" s="163" t="s">
        <v>81</v>
      </c>
      <c r="G165" s="301">
        <v>5</v>
      </c>
      <c r="H165" s="301">
        <v>5</v>
      </c>
    </row>
    <row r="166" spans="1:8" ht="33" customHeight="1">
      <c r="A166" s="282" t="s">
        <v>264</v>
      </c>
      <c r="B166" s="208" t="s">
        <v>55</v>
      </c>
      <c r="C166" s="283" t="s">
        <v>109</v>
      </c>
      <c r="D166" s="284" t="s">
        <v>109</v>
      </c>
      <c r="E166" s="284"/>
      <c r="F166" s="284"/>
      <c r="G166" s="294">
        <f aca="true" t="shared" si="6" ref="G166:H168">G167</f>
        <v>101.8</v>
      </c>
      <c r="H166" s="294">
        <f t="shared" si="6"/>
        <v>9</v>
      </c>
    </row>
    <row r="167" spans="1:8" ht="36" customHeight="1">
      <c r="A167" s="174" t="s">
        <v>131</v>
      </c>
      <c r="B167" s="176" t="s">
        <v>55</v>
      </c>
      <c r="C167" s="177" t="s">
        <v>109</v>
      </c>
      <c r="D167" s="175" t="s">
        <v>109</v>
      </c>
      <c r="E167" s="175" t="s">
        <v>185</v>
      </c>
      <c r="F167" s="175"/>
      <c r="G167" s="178">
        <f t="shared" si="6"/>
        <v>101.8</v>
      </c>
      <c r="H167" s="178">
        <f t="shared" si="6"/>
        <v>9</v>
      </c>
    </row>
    <row r="168" spans="1:8" ht="30" customHeight="1">
      <c r="A168" s="174" t="s">
        <v>148</v>
      </c>
      <c r="B168" s="176" t="s">
        <v>55</v>
      </c>
      <c r="C168" s="177" t="s">
        <v>109</v>
      </c>
      <c r="D168" s="175" t="s">
        <v>109</v>
      </c>
      <c r="E168" s="175" t="s">
        <v>208</v>
      </c>
      <c r="F168" s="175"/>
      <c r="G168" s="178">
        <f t="shared" si="6"/>
        <v>101.8</v>
      </c>
      <c r="H168" s="178">
        <f t="shared" si="6"/>
        <v>9</v>
      </c>
    </row>
    <row r="169" spans="1:8" ht="27.75" customHeight="1">
      <c r="A169" s="38" t="s">
        <v>110</v>
      </c>
      <c r="B169" s="14" t="s">
        <v>55</v>
      </c>
      <c r="C169" s="44" t="s">
        <v>109</v>
      </c>
      <c r="D169" s="42" t="s">
        <v>109</v>
      </c>
      <c r="E169" s="42" t="s">
        <v>209</v>
      </c>
      <c r="F169" s="42"/>
      <c r="G169" s="45">
        <f>G170+G171</f>
        <v>101.8</v>
      </c>
      <c r="H169" s="45">
        <f>H170+H171</f>
        <v>9</v>
      </c>
    </row>
    <row r="170" spans="1:8" ht="30.75" customHeight="1">
      <c r="A170" s="38" t="s">
        <v>221</v>
      </c>
      <c r="B170" s="14" t="s">
        <v>55</v>
      </c>
      <c r="C170" s="44" t="s">
        <v>109</v>
      </c>
      <c r="D170" s="42" t="s">
        <v>109</v>
      </c>
      <c r="E170" s="42" t="s">
        <v>209</v>
      </c>
      <c r="F170" s="42" t="s">
        <v>81</v>
      </c>
      <c r="G170" s="45">
        <f>150-68.2</f>
        <v>81.8</v>
      </c>
      <c r="H170" s="45">
        <v>0</v>
      </c>
    </row>
    <row r="171" spans="1:8" ht="32.25" customHeight="1">
      <c r="A171" s="30" t="s">
        <v>113</v>
      </c>
      <c r="B171" s="31" t="s">
        <v>55</v>
      </c>
      <c r="C171" s="41" t="s">
        <v>109</v>
      </c>
      <c r="D171" s="49" t="s">
        <v>109</v>
      </c>
      <c r="E171" s="42" t="s">
        <v>209</v>
      </c>
      <c r="F171" s="42" t="s">
        <v>114</v>
      </c>
      <c r="G171" s="43">
        <v>20</v>
      </c>
      <c r="H171" s="43">
        <v>9</v>
      </c>
    </row>
    <row r="172" spans="1:8" ht="31.5" customHeight="1">
      <c r="A172" s="282" t="s">
        <v>111</v>
      </c>
      <c r="B172" s="208" t="s">
        <v>55</v>
      </c>
      <c r="C172" s="283" t="s">
        <v>99</v>
      </c>
      <c r="D172" s="284"/>
      <c r="E172" s="284"/>
      <c r="F172" s="284"/>
      <c r="G172" s="209">
        <f>G173+G178</f>
        <v>5430.8</v>
      </c>
      <c r="H172" s="209">
        <f>H173+H178</f>
        <v>5422.2</v>
      </c>
    </row>
    <row r="173" spans="1:8" ht="25.5" customHeight="1">
      <c r="A173" s="302" t="s">
        <v>112</v>
      </c>
      <c r="B173" s="208" t="s">
        <v>55</v>
      </c>
      <c r="C173" s="334" t="s">
        <v>99</v>
      </c>
      <c r="D173" s="334" t="s">
        <v>73</v>
      </c>
      <c r="E173" s="303"/>
      <c r="F173" s="303"/>
      <c r="G173" s="209">
        <f aca="true" t="shared" si="7" ref="G173:H176">G174</f>
        <v>4950.8</v>
      </c>
      <c r="H173" s="209">
        <f t="shared" si="7"/>
        <v>4950.2</v>
      </c>
    </row>
    <row r="174" spans="1:8" ht="42.75" customHeight="1">
      <c r="A174" s="174" t="s">
        <v>424</v>
      </c>
      <c r="B174" s="176">
        <v>610</v>
      </c>
      <c r="C174" s="177" t="s">
        <v>99</v>
      </c>
      <c r="D174" s="175" t="s">
        <v>73</v>
      </c>
      <c r="E174" s="175" t="s">
        <v>206</v>
      </c>
      <c r="F174" s="233"/>
      <c r="G174" s="178">
        <f t="shared" si="7"/>
        <v>4950.8</v>
      </c>
      <c r="H174" s="178">
        <f t="shared" si="7"/>
        <v>4950.2</v>
      </c>
    </row>
    <row r="175" spans="1:8" ht="47.25" customHeight="1">
      <c r="A175" s="217" t="s">
        <v>311</v>
      </c>
      <c r="B175" s="14">
        <v>610</v>
      </c>
      <c r="C175" s="44" t="s">
        <v>99</v>
      </c>
      <c r="D175" s="42" t="s">
        <v>73</v>
      </c>
      <c r="E175" s="42" t="s">
        <v>0</v>
      </c>
      <c r="F175" s="234"/>
      <c r="G175" s="45">
        <f t="shared" si="7"/>
        <v>4950.8</v>
      </c>
      <c r="H175" s="45">
        <f t="shared" si="7"/>
        <v>4950.2</v>
      </c>
    </row>
    <row r="176" spans="1:8" ht="39" customHeight="1">
      <c r="A176" s="38" t="s">
        <v>312</v>
      </c>
      <c r="B176" s="14">
        <v>610</v>
      </c>
      <c r="C176" s="44" t="s">
        <v>99</v>
      </c>
      <c r="D176" s="42" t="s">
        <v>73</v>
      </c>
      <c r="E176" s="42" t="s">
        <v>425</v>
      </c>
      <c r="F176" s="234"/>
      <c r="G176" s="45">
        <f t="shared" si="7"/>
        <v>4950.8</v>
      </c>
      <c r="H176" s="45">
        <f t="shared" si="7"/>
        <v>4950.2</v>
      </c>
    </row>
    <row r="177" spans="1:8" ht="33.75" customHeight="1">
      <c r="A177" s="30" t="s">
        <v>113</v>
      </c>
      <c r="B177" s="39">
        <v>610</v>
      </c>
      <c r="C177" s="44" t="s">
        <v>99</v>
      </c>
      <c r="D177" s="42" t="s">
        <v>73</v>
      </c>
      <c r="E177" s="42" t="s">
        <v>425</v>
      </c>
      <c r="F177" s="164" t="s">
        <v>114</v>
      </c>
      <c r="G177" s="51">
        <f>4093.3+857.5</f>
        <v>4950.8</v>
      </c>
      <c r="H177" s="51">
        <v>4950.2</v>
      </c>
    </row>
    <row r="178" spans="1:8" ht="21" customHeight="1">
      <c r="A178" s="282" t="s">
        <v>115</v>
      </c>
      <c r="B178" s="208" t="s">
        <v>55</v>
      </c>
      <c r="C178" s="283" t="s">
        <v>99</v>
      </c>
      <c r="D178" s="284" t="s">
        <v>80</v>
      </c>
      <c r="E178" s="284"/>
      <c r="F178" s="284"/>
      <c r="G178" s="294">
        <f>G180+G183</f>
        <v>480</v>
      </c>
      <c r="H178" s="294">
        <f>H180+H183</f>
        <v>472</v>
      </c>
    </row>
    <row r="179" spans="1:8" ht="24.75" customHeight="1">
      <c r="A179" s="210" t="s">
        <v>134</v>
      </c>
      <c r="B179" s="116" t="s">
        <v>55</v>
      </c>
      <c r="C179" s="211" t="s">
        <v>99</v>
      </c>
      <c r="D179" s="212" t="s">
        <v>80</v>
      </c>
      <c r="E179" s="212" t="s">
        <v>189</v>
      </c>
      <c r="F179" s="212"/>
      <c r="G179" s="213">
        <f>G180</f>
        <v>408</v>
      </c>
      <c r="H179" s="213">
        <f>H180</f>
        <v>400</v>
      </c>
    </row>
    <row r="180" spans="1:8" ht="75" customHeight="1">
      <c r="A180" s="174" t="s">
        <v>154</v>
      </c>
      <c r="B180" s="176">
        <v>610</v>
      </c>
      <c r="C180" s="177" t="s">
        <v>99</v>
      </c>
      <c r="D180" s="175" t="s">
        <v>80</v>
      </c>
      <c r="E180" s="175" t="s">
        <v>3</v>
      </c>
      <c r="F180" s="175"/>
      <c r="G180" s="178">
        <f>G181</f>
        <v>408</v>
      </c>
      <c r="H180" s="178">
        <f>H181</f>
        <v>400</v>
      </c>
    </row>
    <row r="181" spans="1:8" ht="25.5" customHeight="1">
      <c r="A181" s="38" t="s">
        <v>113</v>
      </c>
      <c r="B181" s="14">
        <v>610</v>
      </c>
      <c r="C181" s="44" t="s">
        <v>99</v>
      </c>
      <c r="D181" s="42" t="s">
        <v>80</v>
      </c>
      <c r="E181" s="42" t="s">
        <v>3</v>
      </c>
      <c r="F181" s="42" t="s">
        <v>114</v>
      </c>
      <c r="G181" s="45">
        <v>408</v>
      </c>
      <c r="H181" s="45">
        <v>400</v>
      </c>
    </row>
    <row r="182" spans="1:8" ht="22.5" customHeight="1">
      <c r="A182" s="235" t="s">
        <v>131</v>
      </c>
      <c r="B182" s="116">
        <v>610</v>
      </c>
      <c r="C182" s="211" t="s">
        <v>99</v>
      </c>
      <c r="D182" s="212" t="s">
        <v>80</v>
      </c>
      <c r="E182" s="212" t="s">
        <v>185</v>
      </c>
      <c r="F182" s="212"/>
      <c r="G182" s="226">
        <f aca="true" t="shared" si="8" ref="G182:H184">G183</f>
        <v>72</v>
      </c>
      <c r="H182" s="226">
        <f t="shared" si="8"/>
        <v>72</v>
      </c>
    </row>
    <row r="183" spans="1:8" ht="22.5" customHeight="1">
      <c r="A183" s="174" t="s">
        <v>116</v>
      </c>
      <c r="B183" s="176" t="s">
        <v>55</v>
      </c>
      <c r="C183" s="177" t="s">
        <v>99</v>
      </c>
      <c r="D183" s="175" t="s">
        <v>80</v>
      </c>
      <c r="E183" s="175" t="s">
        <v>4</v>
      </c>
      <c r="F183" s="175"/>
      <c r="G183" s="178">
        <f t="shared" si="8"/>
        <v>72</v>
      </c>
      <c r="H183" s="178">
        <f t="shared" si="8"/>
        <v>72</v>
      </c>
    </row>
    <row r="184" spans="1:8" ht="44.25" customHeight="1">
      <c r="A184" s="135" t="s">
        <v>147</v>
      </c>
      <c r="B184" s="39" t="s">
        <v>55</v>
      </c>
      <c r="C184" s="55" t="s">
        <v>99</v>
      </c>
      <c r="D184" s="50" t="s">
        <v>80</v>
      </c>
      <c r="E184" s="50" t="s">
        <v>5</v>
      </c>
      <c r="F184" s="50"/>
      <c r="G184" s="51">
        <f t="shared" si="8"/>
        <v>72</v>
      </c>
      <c r="H184" s="51">
        <f t="shared" si="8"/>
        <v>72</v>
      </c>
    </row>
    <row r="185" spans="1:8" ht="25.5" customHeight="1">
      <c r="A185" s="30" t="s">
        <v>113</v>
      </c>
      <c r="B185" s="31" t="s">
        <v>55</v>
      </c>
      <c r="C185" s="41" t="s">
        <v>99</v>
      </c>
      <c r="D185" s="49" t="s">
        <v>80</v>
      </c>
      <c r="E185" s="50" t="s">
        <v>5</v>
      </c>
      <c r="F185" s="42" t="s">
        <v>114</v>
      </c>
      <c r="G185" s="216">
        <v>72</v>
      </c>
      <c r="H185" s="216">
        <v>72</v>
      </c>
    </row>
    <row r="186" spans="1:8" ht="25.5" customHeight="1">
      <c r="A186" s="282" t="s">
        <v>117</v>
      </c>
      <c r="B186" s="208" t="s">
        <v>55</v>
      </c>
      <c r="C186" s="283" t="s">
        <v>90</v>
      </c>
      <c r="D186" s="284"/>
      <c r="E186" s="284"/>
      <c r="F186" s="284"/>
      <c r="G186" s="294">
        <f>G187</f>
        <v>399</v>
      </c>
      <c r="H186" s="294">
        <f>H187</f>
        <v>398.7</v>
      </c>
    </row>
    <row r="187" spans="1:8" ht="21" customHeight="1">
      <c r="A187" s="282" t="s">
        <v>118</v>
      </c>
      <c r="B187" s="208" t="s">
        <v>55</v>
      </c>
      <c r="C187" s="283" t="s">
        <v>90</v>
      </c>
      <c r="D187" s="284" t="s">
        <v>73</v>
      </c>
      <c r="E187" s="284"/>
      <c r="F187" s="284"/>
      <c r="G187" s="294">
        <f>G188</f>
        <v>399</v>
      </c>
      <c r="H187" s="294">
        <f>H188</f>
        <v>398.7</v>
      </c>
    </row>
    <row r="188" spans="1:8" ht="25.5" customHeight="1">
      <c r="A188" s="237" t="s">
        <v>131</v>
      </c>
      <c r="B188" s="176" t="s">
        <v>55</v>
      </c>
      <c r="C188" s="177" t="s">
        <v>90</v>
      </c>
      <c r="D188" s="175" t="s">
        <v>73</v>
      </c>
      <c r="E188" s="175" t="s">
        <v>185</v>
      </c>
      <c r="F188" s="175"/>
      <c r="G188" s="188">
        <f>G190+G192</f>
        <v>399</v>
      </c>
      <c r="H188" s="188">
        <f>H190+H192</f>
        <v>398.7</v>
      </c>
    </row>
    <row r="189" spans="1:8" ht="39.75" customHeight="1">
      <c r="A189" s="189" t="s">
        <v>148</v>
      </c>
      <c r="B189" s="184" t="s">
        <v>55</v>
      </c>
      <c r="C189" s="185" t="s">
        <v>90</v>
      </c>
      <c r="D189" s="173" t="s">
        <v>73</v>
      </c>
      <c r="E189" s="173" t="s">
        <v>208</v>
      </c>
      <c r="F189" s="173"/>
      <c r="G189" s="298">
        <f>G190</f>
        <v>239</v>
      </c>
      <c r="H189" s="298">
        <f>H190</f>
        <v>239</v>
      </c>
    </row>
    <row r="190" spans="1:8" ht="21" customHeight="1">
      <c r="A190" s="218" t="s">
        <v>142</v>
      </c>
      <c r="B190" s="31" t="s">
        <v>55</v>
      </c>
      <c r="C190" s="41" t="s">
        <v>90</v>
      </c>
      <c r="D190" s="49" t="s">
        <v>73</v>
      </c>
      <c r="E190" s="42" t="s">
        <v>6</v>
      </c>
      <c r="F190" s="42"/>
      <c r="G190" s="216">
        <f>G191</f>
        <v>239</v>
      </c>
      <c r="H190" s="216">
        <f>H191</f>
        <v>239</v>
      </c>
    </row>
    <row r="191" spans="1:8" ht="31.5" customHeight="1">
      <c r="A191" s="30" t="s">
        <v>221</v>
      </c>
      <c r="B191" s="39" t="s">
        <v>55</v>
      </c>
      <c r="C191" s="50" t="s">
        <v>90</v>
      </c>
      <c r="D191" s="50" t="s">
        <v>73</v>
      </c>
      <c r="E191" s="42" t="s">
        <v>6</v>
      </c>
      <c r="F191" s="50" t="s">
        <v>81</v>
      </c>
      <c r="G191" s="67">
        <f>230+9</f>
        <v>239</v>
      </c>
      <c r="H191" s="67">
        <f>230+9</f>
        <v>239</v>
      </c>
    </row>
    <row r="192" spans="1:8" ht="27">
      <c r="A192" s="237" t="s">
        <v>484</v>
      </c>
      <c r="B192" s="181" t="s">
        <v>55</v>
      </c>
      <c r="C192" s="182" t="s">
        <v>90</v>
      </c>
      <c r="D192" s="183" t="s">
        <v>73</v>
      </c>
      <c r="E192" s="175" t="s">
        <v>485</v>
      </c>
      <c r="F192" s="175"/>
      <c r="G192" s="188">
        <f>G193</f>
        <v>160</v>
      </c>
      <c r="H192" s="188">
        <f>H193</f>
        <v>159.7</v>
      </c>
    </row>
    <row r="193" spans="1:8" ht="33" customHeight="1">
      <c r="A193" s="30" t="s">
        <v>221</v>
      </c>
      <c r="B193" s="39" t="s">
        <v>55</v>
      </c>
      <c r="C193" s="50" t="s">
        <v>90</v>
      </c>
      <c r="D193" s="50" t="s">
        <v>73</v>
      </c>
      <c r="E193" s="42" t="s">
        <v>485</v>
      </c>
      <c r="F193" s="50" t="s">
        <v>81</v>
      </c>
      <c r="G193" s="67">
        <v>160</v>
      </c>
      <c r="H193" s="67">
        <v>159.7</v>
      </c>
    </row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</sheetData>
  <sheetProtection selectLockedCells="1" selectUnlockedCells="1"/>
  <autoFilter ref="B10:F113"/>
  <mergeCells count="12">
    <mergeCell ref="A1:H1"/>
    <mergeCell ref="A2:H2"/>
    <mergeCell ref="A3:C3"/>
    <mergeCell ref="A5:A8"/>
    <mergeCell ref="B5:B8"/>
    <mergeCell ref="C5:C8"/>
    <mergeCell ref="D5:D8"/>
    <mergeCell ref="E5:E8"/>
    <mergeCell ref="F5:F8"/>
    <mergeCell ref="G5:G8"/>
    <mergeCell ref="G4:H4"/>
    <mergeCell ref="H5:H8"/>
  </mergeCells>
  <printOptions/>
  <pageMargins left="0.5511811023622047" right="0.35433070866141736" top="0.3937007874015748" bottom="0.3937007874015748" header="0.31496062992125984" footer="0.31496062992125984"/>
  <pageSetup fitToHeight="47" fitToWidth="1" horizontalDpi="600" verticalDpi="600" orientation="portrait" paperSize="9" scale="81" r:id="rId3"/>
  <rowBreaks count="2" manualBreakCount="2">
    <brk id="68" max="255" man="1"/>
    <brk id="94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view="pageBreakPreview" zoomScale="110" zoomScaleSheetLayoutView="110" zoomScalePageLayoutView="0" workbookViewId="0" topLeftCell="A1">
      <selection activeCell="G51" sqref="G51"/>
    </sheetView>
  </sheetViews>
  <sheetFormatPr defaultColWidth="9.00390625" defaultRowHeight="12.75"/>
  <cols>
    <col min="1" max="1" width="55.125" style="17" customWidth="1"/>
    <col min="2" max="2" width="7.375" style="18" customWidth="1"/>
    <col min="3" max="3" width="5.25390625" style="17" customWidth="1"/>
    <col min="4" max="4" width="5.625" style="17" customWidth="1"/>
    <col min="5" max="5" width="12.625" style="17" hidden="1" customWidth="1"/>
    <col min="6" max="6" width="6.625" style="17" hidden="1" customWidth="1"/>
    <col min="7" max="7" width="15.75390625" style="17" customWidth="1"/>
    <col min="8" max="8" width="0.2421875" style="0" customWidth="1"/>
  </cols>
  <sheetData>
    <row r="1" spans="1:8" ht="81.75" customHeight="1">
      <c r="A1" s="392" t="s">
        <v>369</v>
      </c>
      <c r="B1" s="392"/>
      <c r="C1" s="392"/>
      <c r="D1" s="392"/>
      <c r="E1" s="392"/>
      <c r="F1" s="392"/>
      <c r="G1" s="392"/>
      <c r="H1" s="401"/>
    </row>
    <row r="2" spans="1:8" ht="66" customHeight="1">
      <c r="A2" s="400" t="s">
        <v>368</v>
      </c>
      <c r="B2" s="400"/>
      <c r="C2" s="400"/>
      <c r="D2" s="400"/>
      <c r="E2" s="400"/>
      <c r="F2" s="400"/>
      <c r="G2" s="400"/>
      <c r="H2" s="401"/>
    </row>
    <row r="3" spans="1:7" ht="12.75" customHeight="1">
      <c r="A3" s="373"/>
      <c r="B3" s="373"/>
      <c r="C3" s="373"/>
      <c r="D3" s="2"/>
      <c r="E3" s="1"/>
      <c r="F3" s="7"/>
      <c r="G3" s="19"/>
    </row>
    <row r="4" ht="12.75">
      <c r="G4" s="59" t="s">
        <v>210</v>
      </c>
    </row>
    <row r="5" spans="1:7" ht="25.5" customHeight="1">
      <c r="A5" s="402" t="s">
        <v>64</v>
      </c>
      <c r="B5" s="403" t="s">
        <v>65</v>
      </c>
      <c r="C5" s="404" t="s">
        <v>66</v>
      </c>
      <c r="D5" s="404" t="s">
        <v>67</v>
      </c>
      <c r="E5" s="404" t="s">
        <v>68</v>
      </c>
      <c r="F5" s="404" t="s">
        <v>69</v>
      </c>
      <c r="G5" s="405" t="s">
        <v>360</v>
      </c>
    </row>
    <row r="6" spans="1:7" ht="12.75" customHeight="1">
      <c r="A6" s="402"/>
      <c r="B6" s="403"/>
      <c r="C6" s="404"/>
      <c r="D6" s="404"/>
      <c r="E6" s="404"/>
      <c r="F6" s="404"/>
      <c r="G6" s="405"/>
    </row>
    <row r="7" spans="1:7" ht="12.75">
      <c r="A7" s="402"/>
      <c r="B7" s="403"/>
      <c r="C7" s="404"/>
      <c r="D7" s="404"/>
      <c r="E7" s="404"/>
      <c r="F7" s="404"/>
      <c r="G7" s="405"/>
    </row>
    <row r="8" spans="1:7" ht="12.75">
      <c r="A8" s="402"/>
      <c r="B8" s="403"/>
      <c r="C8" s="404"/>
      <c r="D8" s="404"/>
      <c r="E8" s="404"/>
      <c r="F8" s="404"/>
      <c r="G8" s="405"/>
    </row>
    <row r="9" spans="1:7" ht="12.75">
      <c r="A9" s="22">
        <v>1</v>
      </c>
      <c r="B9" s="23">
        <v>2</v>
      </c>
      <c r="C9" s="24">
        <v>3</v>
      </c>
      <c r="D9" s="24">
        <v>4</v>
      </c>
      <c r="E9" s="24">
        <v>5</v>
      </c>
      <c r="F9" s="24">
        <v>6</v>
      </c>
      <c r="G9" s="25">
        <v>5</v>
      </c>
    </row>
    <row r="10" spans="1:7" ht="13.5" customHeight="1">
      <c r="A10" s="22"/>
      <c r="B10" s="23"/>
      <c r="C10" s="24"/>
      <c r="D10" s="24"/>
      <c r="E10" s="24"/>
      <c r="F10" s="24"/>
      <c r="G10" s="25"/>
    </row>
    <row r="11" spans="1:7" ht="17.25" customHeight="1">
      <c r="A11" s="26" t="s">
        <v>70</v>
      </c>
      <c r="B11" s="27"/>
      <c r="C11" s="28"/>
      <c r="D11" s="29"/>
      <c r="E11" s="29"/>
      <c r="F11" s="29"/>
      <c r="G11" s="60">
        <f>G14+G24+G26+G30+G33+G46+G48+G51</f>
        <v>51051.8</v>
      </c>
    </row>
    <row r="12" spans="1:7" ht="42" customHeight="1">
      <c r="A12" s="26" t="s">
        <v>216</v>
      </c>
      <c r="B12" s="27">
        <v>610</v>
      </c>
      <c r="C12" s="28"/>
      <c r="D12" s="29"/>
      <c r="E12" s="29"/>
      <c r="F12" s="29"/>
      <c r="G12" s="60">
        <f>G11</f>
        <v>51051.8</v>
      </c>
    </row>
    <row r="13" spans="1:7" s="5" customFormat="1" ht="21" customHeight="1">
      <c r="A13" s="30" t="s">
        <v>71</v>
      </c>
      <c r="B13" s="31"/>
      <c r="C13" s="32"/>
      <c r="D13" s="33"/>
      <c r="E13" s="34"/>
      <c r="F13" s="34"/>
      <c r="G13" s="35"/>
    </row>
    <row r="14" spans="1:7" ht="21.75" customHeight="1">
      <c r="A14" s="36" t="s">
        <v>72</v>
      </c>
      <c r="B14" s="37" t="s">
        <v>55</v>
      </c>
      <c r="C14" s="46" t="s">
        <v>73</v>
      </c>
      <c r="D14" s="47"/>
      <c r="E14" s="47"/>
      <c r="F14" s="47"/>
      <c r="G14" s="48">
        <f>G15+G16+G20+G21+G22+G23</f>
        <v>20150.6</v>
      </c>
    </row>
    <row r="15" spans="1:7" ht="42.75">
      <c r="A15" s="109" t="s">
        <v>74</v>
      </c>
      <c r="B15" s="106" t="s">
        <v>55</v>
      </c>
      <c r="C15" s="107" t="s">
        <v>73</v>
      </c>
      <c r="D15" s="107" t="s">
        <v>75</v>
      </c>
      <c r="E15" s="108"/>
      <c r="F15" s="108"/>
      <c r="G15" s="134">
        <v>2946.3</v>
      </c>
    </row>
    <row r="16" spans="1:7" ht="57" customHeight="1">
      <c r="A16" s="109" t="s">
        <v>79</v>
      </c>
      <c r="B16" s="106" t="s">
        <v>55</v>
      </c>
      <c r="C16" s="107" t="s">
        <v>73</v>
      </c>
      <c r="D16" s="108" t="s">
        <v>80</v>
      </c>
      <c r="E16" s="108"/>
      <c r="F16" s="108"/>
      <c r="G16" s="134">
        <v>216</v>
      </c>
    </row>
    <row r="17" spans="1:7" ht="25.5" hidden="1">
      <c r="A17" s="111" t="s">
        <v>220</v>
      </c>
      <c r="B17" s="106" t="s">
        <v>55</v>
      </c>
      <c r="C17" s="107" t="s">
        <v>73</v>
      </c>
      <c r="D17" s="108" t="s">
        <v>80</v>
      </c>
      <c r="E17" s="108" t="s">
        <v>181</v>
      </c>
      <c r="F17" s="108"/>
      <c r="G17" s="134">
        <f>G18</f>
        <v>0</v>
      </c>
    </row>
    <row r="18" spans="1:7" ht="25.5" hidden="1">
      <c r="A18" s="135" t="s">
        <v>128</v>
      </c>
      <c r="B18" s="98" t="s">
        <v>55</v>
      </c>
      <c r="C18" s="101" t="s">
        <v>73</v>
      </c>
      <c r="D18" s="102" t="s">
        <v>80</v>
      </c>
      <c r="E18" s="102" t="s">
        <v>182</v>
      </c>
      <c r="F18" s="102"/>
      <c r="G18" s="103">
        <f>G19</f>
        <v>0</v>
      </c>
    </row>
    <row r="19" spans="1:7" s="5" customFormat="1" ht="25.5" hidden="1">
      <c r="A19" s="135" t="s">
        <v>221</v>
      </c>
      <c r="B19" s="98" t="s">
        <v>55</v>
      </c>
      <c r="C19" s="101" t="s">
        <v>73</v>
      </c>
      <c r="D19" s="102" t="s">
        <v>80</v>
      </c>
      <c r="E19" s="102" t="s">
        <v>182</v>
      </c>
      <c r="F19" s="102" t="s">
        <v>81</v>
      </c>
      <c r="G19" s="105">
        <v>0</v>
      </c>
    </row>
    <row r="20" spans="1:7" ht="60.75" customHeight="1">
      <c r="A20" s="109" t="s">
        <v>82</v>
      </c>
      <c r="B20" s="106" t="s">
        <v>55</v>
      </c>
      <c r="C20" s="107" t="s">
        <v>73</v>
      </c>
      <c r="D20" s="108" t="s">
        <v>83</v>
      </c>
      <c r="E20" s="108"/>
      <c r="F20" s="108"/>
      <c r="G20" s="134">
        <v>15656.8</v>
      </c>
    </row>
    <row r="21" spans="1:7" ht="27.75" customHeight="1">
      <c r="A21" s="109" t="s">
        <v>84</v>
      </c>
      <c r="B21" s="106" t="s">
        <v>55</v>
      </c>
      <c r="C21" s="107" t="s">
        <v>73</v>
      </c>
      <c r="D21" s="108" t="s">
        <v>85</v>
      </c>
      <c r="E21" s="108"/>
      <c r="F21" s="108"/>
      <c r="G21" s="134">
        <v>483.4</v>
      </c>
    </row>
    <row r="22" spans="1:7" ht="25.5" customHeight="1">
      <c r="A22" s="136" t="s">
        <v>89</v>
      </c>
      <c r="B22" s="137" t="s">
        <v>55</v>
      </c>
      <c r="C22" s="137" t="s">
        <v>73</v>
      </c>
      <c r="D22" s="137" t="s">
        <v>90</v>
      </c>
      <c r="E22" s="138"/>
      <c r="F22" s="138"/>
      <c r="G22" s="134">
        <v>100</v>
      </c>
    </row>
    <row r="23" spans="1:7" ht="24.75" customHeight="1">
      <c r="A23" s="109" t="s">
        <v>93</v>
      </c>
      <c r="B23" s="106" t="s">
        <v>55</v>
      </c>
      <c r="C23" s="107" t="s">
        <v>73</v>
      </c>
      <c r="D23" s="108" t="s">
        <v>94</v>
      </c>
      <c r="E23" s="108"/>
      <c r="F23" s="108"/>
      <c r="G23" s="134">
        <v>748.1</v>
      </c>
    </row>
    <row r="24" spans="1:7" ht="33.75" customHeight="1">
      <c r="A24" s="26" t="s">
        <v>144</v>
      </c>
      <c r="B24" s="27" t="s">
        <v>55</v>
      </c>
      <c r="C24" s="56" t="s">
        <v>75</v>
      </c>
      <c r="D24" s="57"/>
      <c r="E24" s="57"/>
      <c r="F24" s="57"/>
      <c r="G24" s="58">
        <v>351</v>
      </c>
    </row>
    <row r="25" spans="1:7" ht="37.5" customHeight="1">
      <c r="A25" s="109" t="s">
        <v>145</v>
      </c>
      <c r="B25" s="106" t="s">
        <v>55</v>
      </c>
      <c r="C25" s="107" t="s">
        <v>75</v>
      </c>
      <c r="D25" s="108" t="s">
        <v>80</v>
      </c>
      <c r="E25" s="108"/>
      <c r="F25" s="108"/>
      <c r="G25" s="134">
        <v>351</v>
      </c>
    </row>
    <row r="26" spans="1:7" ht="36.75" customHeight="1">
      <c r="A26" s="26" t="s">
        <v>97</v>
      </c>
      <c r="B26" s="27" t="s">
        <v>55</v>
      </c>
      <c r="C26" s="56" t="s">
        <v>80</v>
      </c>
      <c r="D26" s="57"/>
      <c r="E26" s="57"/>
      <c r="F26" s="57"/>
      <c r="G26" s="58">
        <f>G28+G29+G27</f>
        <v>2520.9</v>
      </c>
    </row>
    <row r="27" spans="1:7" ht="42" customHeight="1">
      <c r="A27" s="109" t="s">
        <v>196</v>
      </c>
      <c r="B27" s="130" t="s">
        <v>55</v>
      </c>
      <c r="C27" s="131" t="s">
        <v>80</v>
      </c>
      <c r="D27" s="132" t="s">
        <v>197</v>
      </c>
      <c r="E27" s="132"/>
      <c r="F27" s="132"/>
      <c r="G27" s="133">
        <v>2071.9</v>
      </c>
    </row>
    <row r="28" spans="1:7" s="21" customFormat="1" ht="32.25" customHeight="1">
      <c r="A28" s="109" t="s">
        <v>98</v>
      </c>
      <c r="B28" s="106" t="s">
        <v>55</v>
      </c>
      <c r="C28" s="107" t="s">
        <v>80</v>
      </c>
      <c r="D28" s="108" t="s">
        <v>99</v>
      </c>
      <c r="E28" s="108"/>
      <c r="F28" s="108"/>
      <c r="G28" s="134">
        <v>367.3</v>
      </c>
    </row>
    <row r="29" spans="1:7" s="21" customFormat="1" ht="43.5" customHeight="1">
      <c r="A29" s="109" t="s">
        <v>137</v>
      </c>
      <c r="B29" s="106" t="s">
        <v>55</v>
      </c>
      <c r="C29" s="107" t="s">
        <v>80</v>
      </c>
      <c r="D29" s="108" t="s">
        <v>136</v>
      </c>
      <c r="E29" s="108"/>
      <c r="F29" s="108"/>
      <c r="G29" s="134">
        <v>81.7</v>
      </c>
    </row>
    <row r="30" spans="1:7" ht="18" customHeight="1">
      <c r="A30" s="26" t="s">
        <v>100</v>
      </c>
      <c r="B30" s="27" t="s">
        <v>55</v>
      </c>
      <c r="C30" s="56" t="s">
        <v>83</v>
      </c>
      <c r="D30" s="57"/>
      <c r="E30" s="57"/>
      <c r="F30" s="57"/>
      <c r="G30" s="62">
        <f>G32+G31</f>
        <v>1568</v>
      </c>
    </row>
    <row r="31" spans="1:7" ht="22.5" customHeight="1">
      <c r="A31" s="109" t="s">
        <v>224</v>
      </c>
      <c r="B31" s="106" t="s">
        <v>55</v>
      </c>
      <c r="C31" s="107" t="s">
        <v>83</v>
      </c>
      <c r="D31" s="108" t="s">
        <v>197</v>
      </c>
      <c r="E31" s="139"/>
      <c r="F31" s="139"/>
      <c r="G31" s="134">
        <v>1488</v>
      </c>
    </row>
    <row r="32" spans="1:7" ht="33.75" customHeight="1">
      <c r="A32" s="109" t="s">
        <v>140</v>
      </c>
      <c r="B32" s="106" t="s">
        <v>55</v>
      </c>
      <c r="C32" s="107" t="s">
        <v>83</v>
      </c>
      <c r="D32" s="108" t="s">
        <v>139</v>
      </c>
      <c r="E32" s="108"/>
      <c r="F32" s="108"/>
      <c r="G32" s="134">
        <v>80</v>
      </c>
    </row>
    <row r="33" spans="1:7" ht="20.25" customHeight="1">
      <c r="A33" s="26" t="s">
        <v>101</v>
      </c>
      <c r="B33" s="27" t="s">
        <v>55</v>
      </c>
      <c r="C33" s="56" t="s">
        <v>102</v>
      </c>
      <c r="D33" s="57"/>
      <c r="E33" s="57"/>
      <c r="F33" s="57"/>
      <c r="G33" s="58">
        <f>G34+G36+G37+G45</f>
        <v>22010.4</v>
      </c>
    </row>
    <row r="34" spans="1:7" s="21" customFormat="1" ht="30" customHeight="1">
      <c r="A34" s="109" t="s">
        <v>103</v>
      </c>
      <c r="B34" s="106" t="s">
        <v>55</v>
      </c>
      <c r="C34" s="107" t="s">
        <v>102</v>
      </c>
      <c r="D34" s="108" t="s">
        <v>73</v>
      </c>
      <c r="E34" s="108"/>
      <c r="F34" s="108"/>
      <c r="G34" s="134">
        <v>400</v>
      </c>
    </row>
    <row r="35" spans="1:7" ht="27" customHeight="1" hidden="1">
      <c r="A35" s="111" t="s">
        <v>227</v>
      </c>
      <c r="B35" s="106" t="s">
        <v>55</v>
      </c>
      <c r="C35" s="107" t="s">
        <v>102</v>
      </c>
      <c r="D35" s="108" t="s">
        <v>73</v>
      </c>
      <c r="E35" s="108" t="s">
        <v>204</v>
      </c>
      <c r="F35" s="108"/>
      <c r="G35" s="110">
        <v>0</v>
      </c>
    </row>
    <row r="36" spans="1:7" ht="22.5" customHeight="1">
      <c r="A36" s="109" t="s">
        <v>104</v>
      </c>
      <c r="B36" s="106" t="s">
        <v>55</v>
      </c>
      <c r="C36" s="107" t="s">
        <v>102</v>
      </c>
      <c r="D36" s="108" t="s">
        <v>75</v>
      </c>
      <c r="E36" s="108"/>
      <c r="F36" s="108"/>
      <c r="G36" s="140">
        <f>8989+403</f>
        <v>9392</v>
      </c>
    </row>
    <row r="37" spans="1:7" ht="33.75" customHeight="1">
      <c r="A37" s="109" t="s">
        <v>105</v>
      </c>
      <c r="B37" s="106" t="s">
        <v>55</v>
      </c>
      <c r="C37" s="107" t="s">
        <v>102</v>
      </c>
      <c r="D37" s="108" t="s">
        <v>80</v>
      </c>
      <c r="E37" s="108"/>
      <c r="F37" s="108"/>
      <c r="G37" s="110">
        <f>10113+299.2+1416.7</f>
        <v>11828.900000000001</v>
      </c>
    </row>
    <row r="38" spans="1:7" ht="30" customHeight="1" hidden="1">
      <c r="A38" s="109" t="s">
        <v>131</v>
      </c>
      <c r="B38" s="106">
        <v>610</v>
      </c>
      <c r="C38" s="107" t="s">
        <v>102</v>
      </c>
      <c r="D38" s="108" t="s">
        <v>80</v>
      </c>
      <c r="E38" s="108" t="s">
        <v>185</v>
      </c>
      <c r="F38" s="108"/>
      <c r="G38" s="110">
        <f>G39+G41+G43</f>
        <v>0</v>
      </c>
    </row>
    <row r="39" spans="1:7" ht="39.75" customHeight="1" hidden="1">
      <c r="A39" s="111" t="s">
        <v>295</v>
      </c>
      <c r="B39" s="106">
        <v>610</v>
      </c>
      <c r="C39" s="107" t="s">
        <v>102</v>
      </c>
      <c r="D39" s="108" t="s">
        <v>80</v>
      </c>
      <c r="E39" s="108" t="s">
        <v>313</v>
      </c>
      <c r="F39" s="108"/>
      <c r="G39" s="141">
        <f>G40</f>
        <v>0</v>
      </c>
    </row>
    <row r="40" spans="1:7" ht="28.5" customHeight="1" hidden="1">
      <c r="A40" s="135" t="s">
        <v>221</v>
      </c>
      <c r="B40" s="98">
        <v>610</v>
      </c>
      <c r="C40" s="101" t="s">
        <v>102</v>
      </c>
      <c r="D40" s="102" t="s">
        <v>80</v>
      </c>
      <c r="E40" s="102" t="s">
        <v>313</v>
      </c>
      <c r="F40" s="102" t="s">
        <v>81</v>
      </c>
      <c r="G40" s="112">
        <v>0</v>
      </c>
    </row>
    <row r="41" spans="1:7" ht="33.75" customHeight="1" hidden="1">
      <c r="A41" s="111" t="s">
        <v>314</v>
      </c>
      <c r="B41" s="106">
        <v>610</v>
      </c>
      <c r="C41" s="107" t="s">
        <v>102</v>
      </c>
      <c r="D41" s="108" t="s">
        <v>80</v>
      </c>
      <c r="E41" s="108" t="s">
        <v>315</v>
      </c>
      <c r="F41" s="108"/>
      <c r="G41" s="141">
        <f>G42</f>
        <v>0</v>
      </c>
    </row>
    <row r="42" spans="1:7" ht="35.25" customHeight="1" hidden="1">
      <c r="A42" s="135" t="s">
        <v>221</v>
      </c>
      <c r="B42" s="98">
        <v>610</v>
      </c>
      <c r="C42" s="101" t="s">
        <v>102</v>
      </c>
      <c r="D42" s="102" t="s">
        <v>80</v>
      </c>
      <c r="E42" s="102" t="s">
        <v>315</v>
      </c>
      <c r="F42" s="102" t="s">
        <v>81</v>
      </c>
      <c r="G42" s="112"/>
    </row>
    <row r="43" spans="1:7" ht="54" customHeight="1" hidden="1">
      <c r="A43" s="111" t="s">
        <v>316</v>
      </c>
      <c r="B43" s="106">
        <v>610</v>
      </c>
      <c r="C43" s="107" t="s">
        <v>102</v>
      </c>
      <c r="D43" s="108" t="s">
        <v>80</v>
      </c>
      <c r="E43" s="108" t="s">
        <v>317</v>
      </c>
      <c r="F43" s="108"/>
      <c r="G43" s="141">
        <f>G44</f>
        <v>0</v>
      </c>
    </row>
    <row r="44" spans="1:7" ht="31.5" customHeight="1" hidden="1">
      <c r="A44" s="135" t="s">
        <v>221</v>
      </c>
      <c r="B44" s="98">
        <v>610</v>
      </c>
      <c r="C44" s="101" t="s">
        <v>102</v>
      </c>
      <c r="D44" s="102" t="s">
        <v>80</v>
      </c>
      <c r="E44" s="102" t="s">
        <v>317</v>
      </c>
      <c r="F44" s="102" t="s">
        <v>81</v>
      </c>
      <c r="G44" s="112"/>
    </row>
    <row r="45" spans="1:7" ht="28.5">
      <c r="A45" s="109" t="s">
        <v>278</v>
      </c>
      <c r="B45" s="130">
        <v>610</v>
      </c>
      <c r="C45" s="131" t="s">
        <v>102</v>
      </c>
      <c r="D45" s="132" t="s">
        <v>102</v>
      </c>
      <c r="E45" s="132"/>
      <c r="F45" s="132"/>
      <c r="G45" s="133">
        <v>389.5</v>
      </c>
    </row>
    <row r="46" spans="1:7" ht="20.25" customHeight="1">
      <c r="A46" s="26" t="s">
        <v>108</v>
      </c>
      <c r="B46" s="27" t="s">
        <v>55</v>
      </c>
      <c r="C46" s="56" t="s">
        <v>109</v>
      </c>
      <c r="D46" s="57"/>
      <c r="E46" s="57"/>
      <c r="F46" s="57"/>
      <c r="G46" s="61">
        <f>G47</f>
        <v>150</v>
      </c>
    </row>
    <row r="47" spans="1:7" ht="21" customHeight="1">
      <c r="A47" s="109" t="s">
        <v>264</v>
      </c>
      <c r="B47" s="106" t="s">
        <v>55</v>
      </c>
      <c r="C47" s="107" t="s">
        <v>109</v>
      </c>
      <c r="D47" s="108" t="s">
        <v>109</v>
      </c>
      <c r="E47" s="108"/>
      <c r="F47" s="108"/>
      <c r="G47" s="110">
        <v>150</v>
      </c>
    </row>
    <row r="48" spans="1:7" ht="24" customHeight="1">
      <c r="A48" s="26" t="s">
        <v>111</v>
      </c>
      <c r="B48" s="27" t="s">
        <v>55</v>
      </c>
      <c r="C48" s="56" t="s">
        <v>99</v>
      </c>
      <c r="D48" s="57"/>
      <c r="E48" s="57"/>
      <c r="F48" s="57"/>
      <c r="G48" s="58">
        <f>G49+G50</f>
        <v>4130.9</v>
      </c>
    </row>
    <row r="49" spans="1:7" ht="26.25" customHeight="1">
      <c r="A49" s="142" t="s">
        <v>112</v>
      </c>
      <c r="B49" s="106" t="s">
        <v>55</v>
      </c>
      <c r="C49" s="138" t="s">
        <v>99</v>
      </c>
      <c r="D49" s="138" t="s">
        <v>73</v>
      </c>
      <c r="E49" s="143"/>
      <c r="F49" s="143"/>
      <c r="G49" s="134">
        <v>3650.9</v>
      </c>
    </row>
    <row r="50" spans="1:7" ht="24.75" customHeight="1">
      <c r="A50" s="109" t="s">
        <v>115</v>
      </c>
      <c r="B50" s="106" t="s">
        <v>55</v>
      </c>
      <c r="C50" s="107" t="s">
        <v>99</v>
      </c>
      <c r="D50" s="108" t="s">
        <v>80</v>
      </c>
      <c r="E50" s="108"/>
      <c r="F50" s="108"/>
      <c r="G50" s="110">
        <f>276+204</f>
        <v>480</v>
      </c>
    </row>
    <row r="51" spans="1:7" ht="24" customHeight="1">
      <c r="A51" s="26" t="s">
        <v>117</v>
      </c>
      <c r="B51" s="27" t="s">
        <v>55</v>
      </c>
      <c r="C51" s="56" t="s">
        <v>90</v>
      </c>
      <c r="D51" s="57"/>
      <c r="E51" s="57"/>
      <c r="F51" s="57"/>
      <c r="G51" s="62">
        <v>170</v>
      </c>
    </row>
    <row r="52" spans="1:7" ht="27.75" customHeight="1">
      <c r="A52" s="109" t="s">
        <v>118</v>
      </c>
      <c r="B52" s="106" t="s">
        <v>55</v>
      </c>
      <c r="C52" s="107" t="s">
        <v>90</v>
      </c>
      <c r="D52" s="108" t="s">
        <v>73</v>
      </c>
      <c r="E52" s="108"/>
      <c r="F52" s="108"/>
      <c r="G52" s="110">
        <v>170</v>
      </c>
    </row>
  </sheetData>
  <sheetProtection selectLockedCells="1" selectUnlockedCells="1"/>
  <autoFilter ref="B10:F34"/>
  <mergeCells count="10">
    <mergeCell ref="A2:H2"/>
    <mergeCell ref="A1:H1"/>
    <mergeCell ref="A3:C3"/>
    <mergeCell ref="A5:A8"/>
    <mergeCell ref="B5:B8"/>
    <mergeCell ref="C5:C8"/>
    <mergeCell ref="D5:D8"/>
    <mergeCell ref="E5:E8"/>
    <mergeCell ref="F5:F8"/>
    <mergeCell ref="G5:G8"/>
  </mergeCells>
  <printOptions/>
  <pageMargins left="0.5511811023622047" right="0.35433070866141736" top="0.3937007874015748" bottom="0.3937007874015748" header="0.31496062992125984" footer="0.31496062992125984"/>
  <pageSetup fitToHeight="47" fitToWidth="1"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view="pageBreakPreview" zoomScale="110" zoomScaleSheetLayoutView="110" zoomScalePageLayoutView="0" workbookViewId="0" topLeftCell="A1">
      <selection activeCell="A1" sqref="A1:F1"/>
    </sheetView>
  </sheetViews>
  <sheetFormatPr defaultColWidth="9.00390625" defaultRowHeight="12.75"/>
  <cols>
    <col min="1" max="1" width="59.75390625" style="17" customWidth="1"/>
    <col min="2" max="2" width="7.375" style="18" customWidth="1"/>
    <col min="3" max="3" width="5.25390625" style="17" customWidth="1"/>
    <col min="4" max="4" width="5.625" style="17" customWidth="1"/>
    <col min="5" max="5" width="13.75390625" style="17" customWidth="1"/>
    <col min="6" max="6" width="13.375" style="0" customWidth="1"/>
  </cols>
  <sheetData>
    <row r="1" spans="1:6" ht="57.75" customHeight="1">
      <c r="A1" s="392" t="s">
        <v>494</v>
      </c>
      <c r="B1" s="392"/>
      <c r="C1" s="392"/>
      <c r="D1" s="392"/>
      <c r="E1" s="392"/>
      <c r="F1" s="393"/>
    </row>
    <row r="2" spans="1:6" ht="60" customHeight="1">
      <c r="A2" s="394" t="s">
        <v>490</v>
      </c>
      <c r="B2" s="394"/>
      <c r="C2" s="394"/>
      <c r="D2" s="394"/>
      <c r="E2" s="394"/>
      <c r="F2" s="395"/>
    </row>
    <row r="3" spans="1:5" ht="12.75" customHeight="1">
      <c r="A3" s="373"/>
      <c r="B3" s="373"/>
      <c r="C3" s="373"/>
      <c r="D3" s="2"/>
      <c r="E3" s="2"/>
    </row>
    <row r="4" ht="12.75">
      <c r="F4" s="207"/>
    </row>
    <row r="5" spans="1:6" ht="25.5" customHeight="1">
      <c r="A5" s="396" t="s">
        <v>64</v>
      </c>
      <c r="B5" s="399" t="s">
        <v>65</v>
      </c>
      <c r="C5" s="385" t="s">
        <v>66</v>
      </c>
      <c r="D5" s="385" t="s">
        <v>67</v>
      </c>
      <c r="E5" s="386" t="s">
        <v>454</v>
      </c>
      <c r="F5" s="389" t="s">
        <v>455</v>
      </c>
    </row>
    <row r="6" spans="1:6" ht="12.75" customHeight="1">
      <c r="A6" s="397"/>
      <c r="B6" s="399"/>
      <c r="C6" s="385"/>
      <c r="D6" s="385"/>
      <c r="E6" s="386"/>
      <c r="F6" s="390"/>
    </row>
    <row r="7" spans="1:6" ht="12.75">
      <c r="A7" s="397"/>
      <c r="B7" s="399"/>
      <c r="C7" s="385"/>
      <c r="D7" s="385"/>
      <c r="E7" s="386"/>
      <c r="F7" s="390"/>
    </row>
    <row r="8" spans="1:6" ht="12.75">
      <c r="A8" s="398"/>
      <c r="B8" s="399"/>
      <c r="C8" s="385"/>
      <c r="D8" s="385"/>
      <c r="E8" s="386"/>
      <c r="F8" s="391"/>
    </row>
    <row r="9" spans="1:6" ht="12.75">
      <c r="A9" s="195">
        <v>1</v>
      </c>
      <c r="B9" s="195">
        <v>2</v>
      </c>
      <c r="C9" s="196">
        <v>3</v>
      </c>
      <c r="D9" s="196">
        <v>4</v>
      </c>
      <c r="E9" s="196" t="s">
        <v>486</v>
      </c>
      <c r="F9" s="197">
        <v>6</v>
      </c>
    </row>
    <row r="10" spans="1:6" ht="13.5" customHeight="1">
      <c r="A10" s="22"/>
      <c r="B10" s="23"/>
      <c r="C10" s="24"/>
      <c r="D10" s="24"/>
      <c r="E10" s="24"/>
      <c r="F10" s="25"/>
    </row>
    <row r="11" spans="1:6" ht="24.75" customHeight="1">
      <c r="A11" s="307" t="s">
        <v>70</v>
      </c>
      <c r="B11" s="307"/>
      <c r="C11" s="308"/>
      <c r="D11" s="309"/>
      <c r="E11" s="310">
        <f>E14+E25+E27+E31+E34+E40+E43+E46</f>
        <v>65290.80000000001</v>
      </c>
      <c r="F11" s="310">
        <f>F14+F25+F27+F31+F34+F40+F43+F46</f>
        <v>62246.7</v>
      </c>
    </row>
    <row r="12" spans="1:6" ht="52.5" customHeight="1">
      <c r="A12" s="307" t="s">
        <v>423</v>
      </c>
      <c r="B12" s="307">
        <v>610</v>
      </c>
      <c r="C12" s="308"/>
      <c r="D12" s="309"/>
      <c r="E12" s="310">
        <f>E14+E25+E27+E31+E34+E40+E43+E46</f>
        <v>65290.80000000001</v>
      </c>
      <c r="F12" s="310">
        <f>F14+F25+F27+F31+F34+F40+F43+F46</f>
        <v>62246.7</v>
      </c>
    </row>
    <row r="13" spans="1:6" s="5" customFormat="1" ht="21" customHeight="1">
      <c r="A13" s="30" t="s">
        <v>71</v>
      </c>
      <c r="B13" s="31"/>
      <c r="C13" s="32"/>
      <c r="D13" s="33"/>
      <c r="E13" s="33"/>
      <c r="F13" s="35"/>
    </row>
    <row r="14" spans="1:6" ht="21.75" customHeight="1">
      <c r="A14" s="277" t="s">
        <v>72</v>
      </c>
      <c r="B14" s="311" t="s">
        <v>55</v>
      </c>
      <c r="C14" s="312" t="s">
        <v>73</v>
      </c>
      <c r="D14" s="313"/>
      <c r="E14" s="314">
        <f>E15+E16+E20+E21+E22+E23+E24</f>
        <v>24946.600000000002</v>
      </c>
      <c r="F14" s="314">
        <f>SUM(F15:F24)</f>
        <v>23610.5</v>
      </c>
    </row>
    <row r="15" spans="1:6" ht="27">
      <c r="A15" s="315" t="s">
        <v>74</v>
      </c>
      <c r="B15" s="316" t="s">
        <v>55</v>
      </c>
      <c r="C15" s="317" t="s">
        <v>73</v>
      </c>
      <c r="D15" s="317" t="s">
        <v>75</v>
      </c>
      <c r="E15" s="319">
        <f>'Приложение 2'!G15</f>
        <v>3500</v>
      </c>
      <c r="F15" s="319">
        <f>'Приложение 2'!H15</f>
        <v>3354</v>
      </c>
    </row>
    <row r="16" spans="1:6" ht="57" customHeight="1">
      <c r="A16" s="315" t="s">
        <v>79</v>
      </c>
      <c r="B16" s="316" t="s">
        <v>55</v>
      </c>
      <c r="C16" s="317" t="s">
        <v>73</v>
      </c>
      <c r="D16" s="318" t="s">
        <v>80</v>
      </c>
      <c r="E16" s="319">
        <f>'Приложение 2'!G22</f>
        <v>140</v>
      </c>
      <c r="F16" s="319">
        <f>'Приложение 2'!H22</f>
        <v>140</v>
      </c>
    </row>
    <row r="17" spans="1:6" ht="13.5" hidden="1">
      <c r="A17" s="315" t="s">
        <v>220</v>
      </c>
      <c r="B17" s="316" t="s">
        <v>55</v>
      </c>
      <c r="C17" s="317" t="s">
        <v>73</v>
      </c>
      <c r="D17" s="318" t="s">
        <v>80</v>
      </c>
      <c r="E17" s="319">
        <f>E18</f>
        <v>0</v>
      </c>
      <c r="F17" s="319">
        <f>F18</f>
        <v>0</v>
      </c>
    </row>
    <row r="18" spans="1:6" ht="27" hidden="1">
      <c r="A18" s="315" t="s">
        <v>128</v>
      </c>
      <c r="B18" s="316" t="s">
        <v>55</v>
      </c>
      <c r="C18" s="317" t="s">
        <v>73</v>
      </c>
      <c r="D18" s="318" t="s">
        <v>80</v>
      </c>
      <c r="E18" s="319">
        <f>E19</f>
        <v>0</v>
      </c>
      <c r="F18" s="319">
        <f>F19</f>
        <v>0</v>
      </c>
    </row>
    <row r="19" spans="1:6" s="5" customFormat="1" ht="27" hidden="1">
      <c r="A19" s="315" t="s">
        <v>221</v>
      </c>
      <c r="B19" s="316" t="s">
        <v>55</v>
      </c>
      <c r="C19" s="317" t="s">
        <v>73</v>
      </c>
      <c r="D19" s="318" t="s">
        <v>80</v>
      </c>
      <c r="E19" s="320">
        <v>0</v>
      </c>
      <c r="F19" s="320">
        <v>0</v>
      </c>
    </row>
    <row r="20" spans="1:6" ht="60.75" customHeight="1">
      <c r="A20" s="315" t="s">
        <v>82</v>
      </c>
      <c r="B20" s="316" t="s">
        <v>55</v>
      </c>
      <c r="C20" s="317" t="s">
        <v>73</v>
      </c>
      <c r="D20" s="318" t="s">
        <v>83</v>
      </c>
      <c r="E20" s="319">
        <f>'Приложение 2'!G27</f>
        <v>19002</v>
      </c>
      <c r="F20" s="319">
        <f>'Приложение 2'!H27</f>
        <v>17937.5</v>
      </c>
    </row>
    <row r="21" spans="1:6" ht="42.75" customHeight="1">
      <c r="A21" s="315" t="s">
        <v>84</v>
      </c>
      <c r="B21" s="316" t="s">
        <v>55</v>
      </c>
      <c r="C21" s="317" t="s">
        <v>73</v>
      </c>
      <c r="D21" s="318" t="s">
        <v>85</v>
      </c>
      <c r="E21" s="319">
        <f>'Приложение 2'!G37</f>
        <v>528.2</v>
      </c>
      <c r="F21" s="319">
        <f>'Приложение 2'!H37</f>
        <v>528.2</v>
      </c>
    </row>
    <row r="22" spans="1:6" ht="42.75" customHeight="1">
      <c r="A22" s="315" t="s">
        <v>444</v>
      </c>
      <c r="B22" s="316" t="s">
        <v>55</v>
      </c>
      <c r="C22" s="317" t="s">
        <v>73</v>
      </c>
      <c r="D22" s="318" t="s">
        <v>109</v>
      </c>
      <c r="E22" s="319">
        <f>'Приложение 2'!G42</f>
        <v>470.7</v>
      </c>
      <c r="F22" s="319">
        <f>'Приложение 2'!H42</f>
        <v>468.8</v>
      </c>
    </row>
    <row r="23" spans="1:6" ht="25.5" customHeight="1">
      <c r="A23" s="321" t="s">
        <v>89</v>
      </c>
      <c r="B23" s="322" t="s">
        <v>55</v>
      </c>
      <c r="C23" s="322" t="s">
        <v>73</v>
      </c>
      <c r="D23" s="322" t="s">
        <v>90</v>
      </c>
      <c r="E23" s="319">
        <f>'Приложение 2'!G47</f>
        <v>100</v>
      </c>
      <c r="F23" s="319">
        <f>'Приложение 2'!H47</f>
        <v>0</v>
      </c>
    </row>
    <row r="24" spans="1:6" ht="24.75" customHeight="1">
      <c r="A24" s="315" t="s">
        <v>93</v>
      </c>
      <c r="B24" s="316" t="s">
        <v>55</v>
      </c>
      <c r="C24" s="317" t="s">
        <v>73</v>
      </c>
      <c r="D24" s="318" t="s">
        <v>94</v>
      </c>
      <c r="E24" s="319">
        <f>'Приложение 2'!G51</f>
        <v>1205.7</v>
      </c>
      <c r="F24" s="319">
        <f>'Приложение 2'!H51</f>
        <v>1182</v>
      </c>
    </row>
    <row r="25" spans="1:6" ht="24.75" customHeight="1">
      <c r="A25" s="282" t="s">
        <v>144</v>
      </c>
      <c r="B25" s="323" t="s">
        <v>55</v>
      </c>
      <c r="C25" s="324" t="s">
        <v>75</v>
      </c>
      <c r="D25" s="325"/>
      <c r="E25" s="326">
        <f>E26</f>
        <v>339.7</v>
      </c>
      <c r="F25" s="326">
        <f>F26</f>
        <v>339.7</v>
      </c>
    </row>
    <row r="26" spans="1:6" ht="29.25" customHeight="1">
      <c r="A26" s="315" t="s">
        <v>145</v>
      </c>
      <c r="B26" s="316" t="s">
        <v>55</v>
      </c>
      <c r="C26" s="317" t="s">
        <v>75</v>
      </c>
      <c r="D26" s="318" t="s">
        <v>80</v>
      </c>
      <c r="E26" s="319">
        <f>'Приложение 2'!G68</f>
        <v>339.7</v>
      </c>
      <c r="F26" s="319">
        <f>'Приложение 2'!H68</f>
        <v>339.7</v>
      </c>
    </row>
    <row r="27" spans="1:6" ht="44.25" customHeight="1">
      <c r="A27" s="282" t="s">
        <v>97</v>
      </c>
      <c r="B27" s="323" t="s">
        <v>55</v>
      </c>
      <c r="C27" s="324" t="s">
        <v>80</v>
      </c>
      <c r="D27" s="325"/>
      <c r="E27" s="326">
        <f>E29+E30+E28</f>
        <v>3033</v>
      </c>
      <c r="F27" s="326">
        <f>F29+F30+F28</f>
        <v>2917.4</v>
      </c>
    </row>
    <row r="28" spans="1:6" ht="21.75" customHeight="1">
      <c r="A28" s="315" t="s">
        <v>430</v>
      </c>
      <c r="B28" s="316" t="s">
        <v>55</v>
      </c>
      <c r="C28" s="317" t="s">
        <v>80</v>
      </c>
      <c r="D28" s="318" t="s">
        <v>197</v>
      </c>
      <c r="E28" s="319">
        <f>'Приложение 2'!G75</f>
        <v>2114.5</v>
      </c>
      <c r="F28" s="319">
        <f>'Приложение 2'!H75</f>
        <v>2049.4</v>
      </c>
    </row>
    <row r="29" spans="1:6" s="21" customFormat="1" ht="33" customHeight="1">
      <c r="A29" s="315" t="s">
        <v>432</v>
      </c>
      <c r="B29" s="316" t="s">
        <v>55</v>
      </c>
      <c r="C29" s="317" t="s">
        <v>80</v>
      </c>
      <c r="D29" s="318" t="s">
        <v>99</v>
      </c>
      <c r="E29" s="319">
        <f>'Приложение 2'!G81</f>
        <v>806.7</v>
      </c>
      <c r="F29" s="319">
        <f>'Приложение 2'!H81</f>
        <v>765.4</v>
      </c>
    </row>
    <row r="30" spans="1:6" s="21" customFormat="1" ht="43.5" customHeight="1">
      <c r="A30" s="315" t="s">
        <v>137</v>
      </c>
      <c r="B30" s="316" t="s">
        <v>55</v>
      </c>
      <c r="C30" s="317" t="s">
        <v>80</v>
      </c>
      <c r="D30" s="318" t="s">
        <v>136</v>
      </c>
      <c r="E30" s="319">
        <f>'Приложение 2'!G89</f>
        <v>111.80000000000001</v>
      </c>
      <c r="F30" s="319">
        <f>'Приложение 2'!H89</f>
        <v>102.6</v>
      </c>
    </row>
    <row r="31" spans="1:6" ht="28.5" customHeight="1">
      <c r="A31" s="282" t="s">
        <v>100</v>
      </c>
      <c r="B31" s="323" t="s">
        <v>55</v>
      </c>
      <c r="C31" s="324" t="s">
        <v>83</v>
      </c>
      <c r="D31" s="325"/>
      <c r="E31" s="331">
        <f>E33+E32</f>
        <v>2536.7</v>
      </c>
      <c r="F31" s="331">
        <f>F33+F32</f>
        <v>1872.5</v>
      </c>
    </row>
    <row r="32" spans="1:6" ht="31.5" customHeight="1">
      <c r="A32" s="159" t="s">
        <v>224</v>
      </c>
      <c r="B32" s="98" t="s">
        <v>55</v>
      </c>
      <c r="C32" s="101" t="s">
        <v>83</v>
      </c>
      <c r="D32" s="102" t="s">
        <v>197</v>
      </c>
      <c r="E32" s="103">
        <f>'Приложение 2'!G100</f>
        <v>2528.7</v>
      </c>
      <c r="F32" s="103">
        <f>'Приложение 2'!H100</f>
        <v>1872.5</v>
      </c>
    </row>
    <row r="33" spans="1:6" ht="32.25" customHeight="1">
      <c r="A33" s="315" t="s">
        <v>140</v>
      </c>
      <c r="B33" s="316" t="s">
        <v>55</v>
      </c>
      <c r="C33" s="317" t="s">
        <v>83</v>
      </c>
      <c r="D33" s="318" t="s">
        <v>139</v>
      </c>
      <c r="E33" s="319">
        <f>'Приложение 2'!G108</f>
        <v>8</v>
      </c>
      <c r="F33" s="319">
        <f>'[1]Приложение2'!G112</f>
        <v>0</v>
      </c>
    </row>
    <row r="34" spans="1:6" ht="20.25" customHeight="1">
      <c r="A34" s="282" t="s">
        <v>101</v>
      </c>
      <c r="B34" s="323" t="s">
        <v>55</v>
      </c>
      <c r="C34" s="324" t="s">
        <v>102</v>
      </c>
      <c r="D34" s="325"/>
      <c r="E34" s="326">
        <f>E35+E37+E38+E39</f>
        <v>28498.2</v>
      </c>
      <c r="F34" s="326">
        <f>F35+F37+F38+F39</f>
        <v>27671.7</v>
      </c>
    </row>
    <row r="35" spans="1:6" s="21" customFormat="1" ht="30" customHeight="1">
      <c r="A35" s="315" t="s">
        <v>103</v>
      </c>
      <c r="B35" s="316" t="s">
        <v>55</v>
      </c>
      <c r="C35" s="317" t="s">
        <v>102</v>
      </c>
      <c r="D35" s="318" t="s">
        <v>73</v>
      </c>
      <c r="E35" s="319">
        <f>'Приложение 2'!G113</f>
        <v>465.1</v>
      </c>
      <c r="F35" s="319">
        <f>'Приложение 2'!H113</f>
        <v>413.9</v>
      </c>
    </row>
    <row r="36" spans="1:6" ht="27" customHeight="1" hidden="1">
      <c r="A36" s="315" t="s">
        <v>227</v>
      </c>
      <c r="B36" s="316" t="s">
        <v>55</v>
      </c>
      <c r="C36" s="317" t="s">
        <v>102</v>
      </c>
      <c r="D36" s="318" t="s">
        <v>73</v>
      </c>
      <c r="E36" s="319">
        <f>'[1]Приложение2'!F122</f>
        <v>0</v>
      </c>
      <c r="F36" s="319">
        <f>'[1]Приложение2'!G122</f>
        <v>0</v>
      </c>
    </row>
    <row r="37" spans="1:6" ht="33" customHeight="1">
      <c r="A37" s="315" t="s">
        <v>104</v>
      </c>
      <c r="B37" s="316" t="s">
        <v>55</v>
      </c>
      <c r="C37" s="317" t="s">
        <v>102</v>
      </c>
      <c r="D37" s="318" t="s">
        <v>75</v>
      </c>
      <c r="E37" s="327">
        <f>'Приложение 2'!G120</f>
        <v>7292.3</v>
      </c>
      <c r="F37" s="327">
        <f>'Приложение 2'!H120</f>
        <v>7256</v>
      </c>
    </row>
    <row r="38" spans="1:6" ht="33.75" customHeight="1">
      <c r="A38" s="315" t="s">
        <v>105</v>
      </c>
      <c r="B38" s="316" t="s">
        <v>55</v>
      </c>
      <c r="C38" s="317" t="s">
        <v>102</v>
      </c>
      <c r="D38" s="318" t="s">
        <v>80</v>
      </c>
      <c r="E38" s="327">
        <f>'Приложение 2'!G127</f>
        <v>15324.5</v>
      </c>
      <c r="F38" s="327">
        <f>'Приложение 2'!H127</f>
        <v>14585.5</v>
      </c>
    </row>
    <row r="39" spans="1:6" ht="36.75" customHeight="1">
      <c r="A39" s="315" t="s">
        <v>278</v>
      </c>
      <c r="B39" s="316">
        <v>610</v>
      </c>
      <c r="C39" s="317" t="s">
        <v>102</v>
      </c>
      <c r="D39" s="318" t="s">
        <v>102</v>
      </c>
      <c r="E39" s="332">
        <f>'Приложение 2'!G153</f>
        <v>5416.299999999999</v>
      </c>
      <c r="F39" s="332">
        <f>'Приложение 2'!H153</f>
        <v>5416.299999999999</v>
      </c>
    </row>
    <row r="40" spans="1:6" ht="24" customHeight="1">
      <c r="A40" s="282" t="s">
        <v>108</v>
      </c>
      <c r="B40" s="323" t="s">
        <v>55</v>
      </c>
      <c r="C40" s="324" t="s">
        <v>109</v>
      </c>
      <c r="D40" s="325"/>
      <c r="E40" s="333">
        <f>E42+E41</f>
        <v>106.8</v>
      </c>
      <c r="F40" s="333">
        <f>F42+F41</f>
        <v>14</v>
      </c>
    </row>
    <row r="41" spans="1:6" ht="36" customHeight="1">
      <c r="A41" s="159" t="s">
        <v>483</v>
      </c>
      <c r="B41" s="98">
        <v>610</v>
      </c>
      <c r="C41" s="101" t="s">
        <v>109</v>
      </c>
      <c r="D41" s="102" t="s">
        <v>102</v>
      </c>
      <c r="E41" s="158">
        <f>'Приложение 2'!G163</f>
        <v>5</v>
      </c>
      <c r="F41" s="158">
        <f>'Приложение 2'!H163</f>
        <v>5</v>
      </c>
    </row>
    <row r="42" spans="1:6" ht="21.75" customHeight="1">
      <c r="A42" s="315" t="s">
        <v>264</v>
      </c>
      <c r="B42" s="316" t="s">
        <v>55</v>
      </c>
      <c r="C42" s="317" t="s">
        <v>109</v>
      </c>
      <c r="D42" s="318" t="s">
        <v>109</v>
      </c>
      <c r="E42" s="320">
        <f>'Приложение 2'!G166</f>
        <v>101.8</v>
      </c>
      <c r="F42" s="320">
        <f>'Приложение 2'!H166</f>
        <v>9</v>
      </c>
    </row>
    <row r="43" spans="1:6" ht="24" customHeight="1">
      <c r="A43" s="328" t="s">
        <v>111</v>
      </c>
      <c r="B43" s="323" t="s">
        <v>55</v>
      </c>
      <c r="C43" s="324" t="s">
        <v>99</v>
      </c>
      <c r="D43" s="325"/>
      <c r="E43" s="326">
        <f>E44+E45</f>
        <v>5430.8</v>
      </c>
      <c r="F43" s="326">
        <f>F44+F45</f>
        <v>5422.2</v>
      </c>
    </row>
    <row r="44" spans="1:6" ht="21" customHeight="1">
      <c r="A44" s="329" t="s">
        <v>112</v>
      </c>
      <c r="B44" s="316" t="s">
        <v>55</v>
      </c>
      <c r="C44" s="330" t="s">
        <v>99</v>
      </c>
      <c r="D44" s="330" t="s">
        <v>73</v>
      </c>
      <c r="E44" s="319">
        <f>'Приложение 2'!G173</f>
        <v>4950.8</v>
      </c>
      <c r="F44" s="319">
        <f>'Приложение 2'!H173</f>
        <v>4950.2</v>
      </c>
    </row>
    <row r="45" spans="1:6" ht="31.5" customHeight="1">
      <c r="A45" s="315" t="s">
        <v>115</v>
      </c>
      <c r="B45" s="316" t="s">
        <v>55</v>
      </c>
      <c r="C45" s="317" t="s">
        <v>99</v>
      </c>
      <c r="D45" s="318" t="s">
        <v>80</v>
      </c>
      <c r="E45" s="327">
        <f>'Приложение 2'!G178</f>
        <v>480</v>
      </c>
      <c r="F45" s="327">
        <f>'Приложение 2'!H178</f>
        <v>472</v>
      </c>
    </row>
    <row r="46" spans="1:6" ht="21.75" customHeight="1">
      <c r="A46" s="282" t="s">
        <v>117</v>
      </c>
      <c r="B46" s="323" t="s">
        <v>55</v>
      </c>
      <c r="C46" s="324" t="s">
        <v>90</v>
      </c>
      <c r="D46" s="325"/>
      <c r="E46" s="331">
        <f>E47</f>
        <v>399</v>
      </c>
      <c r="F46" s="331">
        <f>F47</f>
        <v>398.7</v>
      </c>
    </row>
    <row r="47" spans="1:6" ht="28.5" customHeight="1">
      <c r="A47" s="159" t="s">
        <v>118</v>
      </c>
      <c r="B47" s="98" t="s">
        <v>55</v>
      </c>
      <c r="C47" s="101" t="s">
        <v>90</v>
      </c>
      <c r="D47" s="102" t="s">
        <v>73</v>
      </c>
      <c r="E47" s="104">
        <f>'Приложение 2'!G186</f>
        <v>399</v>
      </c>
      <c r="F47" s="104">
        <f>'Приложение 2'!H186</f>
        <v>398.7</v>
      </c>
    </row>
  </sheetData>
  <sheetProtection selectLockedCells="1" selectUnlockedCells="1"/>
  <autoFilter ref="B10:D35"/>
  <mergeCells count="9">
    <mergeCell ref="F5:F8"/>
    <mergeCell ref="A1:F1"/>
    <mergeCell ref="A2:F2"/>
    <mergeCell ref="A3:C3"/>
    <mergeCell ref="A5:A8"/>
    <mergeCell ref="B5:B8"/>
    <mergeCell ref="C5:C8"/>
    <mergeCell ref="D5:D8"/>
    <mergeCell ref="E5:E8"/>
  </mergeCells>
  <printOptions/>
  <pageMargins left="0.5511811023622047" right="0.35433070866141736" top="0.3937007874015748" bottom="0.3937007874015748" header="0.31496062992125984" footer="0.31496062992125984"/>
  <pageSetup fitToHeight="47" fitToWidth="1"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51.875" style="0" customWidth="1"/>
    <col min="2" max="2" width="35.00390625" style="0" customWidth="1"/>
    <col min="3" max="3" width="15.875" style="0" customWidth="1"/>
    <col min="4" max="4" width="14.00390625" style="0" customWidth="1"/>
  </cols>
  <sheetData>
    <row r="1" spans="1:7" ht="42.75" customHeight="1">
      <c r="A1" s="392" t="s">
        <v>497</v>
      </c>
      <c r="B1" s="392"/>
      <c r="C1" s="392"/>
      <c r="D1" s="406"/>
      <c r="E1" s="144"/>
      <c r="F1" s="144"/>
      <c r="G1" s="144"/>
    </row>
    <row r="2" spans="1:6" ht="36" customHeight="1">
      <c r="A2" s="407" t="s">
        <v>491</v>
      </c>
      <c r="B2" s="407"/>
      <c r="C2" s="407"/>
      <c r="D2" s="393"/>
      <c r="E2" s="17"/>
      <c r="F2" s="17"/>
    </row>
    <row r="3" spans="1:6" ht="15">
      <c r="A3" s="145"/>
      <c r="B3" s="146"/>
      <c r="C3" s="146"/>
      <c r="D3" s="17"/>
      <c r="E3" s="17"/>
      <c r="F3" s="17"/>
    </row>
    <row r="4" spans="1:6" ht="15">
      <c r="A4" s="147"/>
      <c r="B4" s="146"/>
      <c r="C4" s="148"/>
      <c r="D4" s="17"/>
      <c r="E4" s="17"/>
      <c r="F4" s="17"/>
    </row>
    <row r="5" spans="1:6" ht="77.25" customHeight="1">
      <c r="A5" s="335" t="s">
        <v>64</v>
      </c>
      <c r="B5" s="336" t="s">
        <v>373</v>
      </c>
      <c r="C5" s="336" t="s">
        <v>487</v>
      </c>
      <c r="D5" s="336" t="s">
        <v>455</v>
      </c>
      <c r="E5" s="17"/>
      <c r="F5" s="17"/>
    </row>
    <row r="6" spans="1:6" ht="15">
      <c r="A6" s="200">
        <v>1</v>
      </c>
      <c r="B6" s="200">
        <v>2</v>
      </c>
      <c r="C6" s="200">
        <v>3</v>
      </c>
      <c r="D6" s="200">
        <v>4</v>
      </c>
      <c r="E6" s="17"/>
      <c r="F6" s="17"/>
    </row>
    <row r="7" spans="1:6" ht="42.75" customHeight="1">
      <c r="A7" s="204" t="s">
        <v>374</v>
      </c>
      <c r="B7" s="201" t="s">
        <v>375</v>
      </c>
      <c r="C7" s="364">
        <f>C8</f>
        <v>2207.7000000000044</v>
      </c>
      <c r="D7" s="364">
        <f>D8</f>
        <v>-827.1000000000131</v>
      </c>
      <c r="E7" s="17"/>
      <c r="F7" s="17"/>
    </row>
    <row r="8" spans="1:6" ht="33" customHeight="1">
      <c r="A8" s="205" t="s">
        <v>376</v>
      </c>
      <c r="B8" s="202" t="s">
        <v>377</v>
      </c>
      <c r="C8" s="361">
        <f>C9+C13</f>
        <v>2207.7000000000044</v>
      </c>
      <c r="D8" s="361">
        <f>D9+D13</f>
        <v>-827.1000000000131</v>
      </c>
      <c r="E8" s="17"/>
      <c r="F8" s="17"/>
    </row>
    <row r="9" spans="1:6" ht="21.75" customHeight="1">
      <c r="A9" s="205" t="s">
        <v>378</v>
      </c>
      <c r="B9" s="202" t="s">
        <v>379</v>
      </c>
      <c r="C9" s="362">
        <f aca="true" t="shared" si="0" ref="C9:D11">C10</f>
        <v>-63083.100000000006</v>
      </c>
      <c r="D9" s="362">
        <f t="shared" si="0"/>
        <v>-63073.80000000001</v>
      </c>
      <c r="E9" s="17"/>
      <c r="F9" s="17"/>
    </row>
    <row r="10" spans="1:6" ht="36.75" customHeight="1">
      <c r="A10" s="205" t="s">
        <v>380</v>
      </c>
      <c r="B10" s="203" t="s">
        <v>381</v>
      </c>
      <c r="C10" s="362">
        <f t="shared" si="0"/>
        <v>-63083.100000000006</v>
      </c>
      <c r="D10" s="362">
        <f t="shared" si="0"/>
        <v>-63073.80000000001</v>
      </c>
      <c r="E10" s="17"/>
      <c r="F10" s="17"/>
    </row>
    <row r="11" spans="1:6" ht="33" customHeight="1">
      <c r="A11" s="205" t="s">
        <v>382</v>
      </c>
      <c r="B11" s="203" t="s">
        <v>383</v>
      </c>
      <c r="C11" s="362">
        <f t="shared" si="0"/>
        <v>-63083.100000000006</v>
      </c>
      <c r="D11" s="362">
        <f t="shared" si="0"/>
        <v>-63073.80000000001</v>
      </c>
      <c r="E11" s="17"/>
      <c r="F11" s="17"/>
    </row>
    <row r="12" spans="1:6" ht="42" customHeight="1">
      <c r="A12" s="205" t="s">
        <v>384</v>
      </c>
      <c r="B12" s="203" t="s">
        <v>385</v>
      </c>
      <c r="C12" s="362">
        <f>-'Приложение 1'!C109</f>
        <v>-63083.100000000006</v>
      </c>
      <c r="D12" s="362">
        <f>-'Приложение 1'!D109</f>
        <v>-63073.80000000001</v>
      </c>
      <c r="E12" s="17"/>
      <c r="F12" s="17"/>
    </row>
    <row r="13" spans="1:6" ht="36" customHeight="1">
      <c r="A13" s="205" t="s">
        <v>386</v>
      </c>
      <c r="B13" s="203" t="s">
        <v>387</v>
      </c>
      <c r="C13" s="363">
        <f aca="true" t="shared" si="1" ref="C13:D15">C14</f>
        <v>65290.80000000001</v>
      </c>
      <c r="D13" s="363">
        <f t="shared" si="1"/>
        <v>62246.7</v>
      </c>
      <c r="E13" s="17"/>
      <c r="F13" s="17"/>
    </row>
    <row r="14" spans="1:6" ht="30.75" customHeight="1">
      <c r="A14" s="205" t="s">
        <v>388</v>
      </c>
      <c r="B14" s="203" t="s">
        <v>389</v>
      </c>
      <c r="C14" s="363">
        <f t="shared" si="1"/>
        <v>65290.80000000001</v>
      </c>
      <c r="D14" s="363">
        <f t="shared" si="1"/>
        <v>62246.7</v>
      </c>
      <c r="E14" s="17"/>
      <c r="F14" s="17"/>
    </row>
    <row r="15" spans="1:6" ht="36" customHeight="1">
      <c r="A15" s="205" t="s">
        <v>390</v>
      </c>
      <c r="B15" s="203" t="s">
        <v>391</v>
      </c>
      <c r="C15" s="363">
        <f t="shared" si="1"/>
        <v>65290.80000000001</v>
      </c>
      <c r="D15" s="363">
        <f t="shared" si="1"/>
        <v>62246.7</v>
      </c>
      <c r="E15" s="17"/>
      <c r="F15" s="17"/>
    </row>
    <row r="16" spans="1:6" ht="46.5" customHeight="1">
      <c r="A16" s="205" t="s">
        <v>392</v>
      </c>
      <c r="B16" s="203" t="s">
        <v>393</v>
      </c>
      <c r="C16" s="363">
        <f>'Приложение 2'!G11</f>
        <v>65290.80000000001</v>
      </c>
      <c r="D16" s="363">
        <f>'Приложение 2'!H11</f>
        <v>62246.7</v>
      </c>
      <c r="E16" s="17"/>
      <c r="F16" s="17"/>
    </row>
  </sheetData>
  <sheetProtection/>
  <mergeCells count="2">
    <mergeCell ref="A1:D1"/>
    <mergeCell ref="A2:D2"/>
  </mergeCells>
  <printOptions/>
  <pageMargins left="0.31496062992125984" right="0.31496062992125984" top="0.35433070866141736" bottom="0.35433070866141736" header="0.31496062992125984" footer="0.11811023622047245"/>
  <pageSetup fitToHeight="4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12 12</cp:lastModifiedBy>
  <cp:lastPrinted>2024-05-02T05:56:58Z</cp:lastPrinted>
  <dcterms:created xsi:type="dcterms:W3CDTF">2014-11-17T08:02:14Z</dcterms:created>
  <dcterms:modified xsi:type="dcterms:W3CDTF">2024-05-02T05:57:08Z</dcterms:modified>
  <cp:category/>
  <cp:version/>
  <cp:contentType/>
  <cp:contentStatus/>
</cp:coreProperties>
</file>