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6876" tabRatio="602" activeTab="3"/>
  </bookViews>
  <sheets>
    <sheet name="Лист1" sheetId="1" r:id="rId1"/>
    <sheet name="Приложение 1" sheetId="2" r:id="rId2"/>
    <sheet name="Приложение2" sheetId="3" r:id="rId3"/>
    <sheet name="Приложение 3" sheetId="4" r:id="rId4"/>
  </sheets>
  <externalReferences>
    <externalReference r:id="rId7"/>
  </externalReferences>
  <definedNames>
    <definedName name="_xlnm._FilterDatabase" localSheetId="2" hidden="1">'Приложение2'!$B$10:$F$122</definedName>
    <definedName name="Excel_BuiltIn__FilterDatabase">'Приложение2'!$B$10:$F$122</definedName>
    <definedName name="_xlnm.Print_Area" localSheetId="1">'Приложение 1'!$A$1:$E$105</definedName>
    <definedName name="_xlnm.Print_Area" localSheetId="2">'Приложение2'!$A$1:$J$212</definedName>
  </definedNames>
  <calcPr fullCalcOnLoad="1"/>
</workbook>
</file>

<file path=xl/comments3.xml><?xml version="1.0" encoding="utf-8"?>
<comments xmlns="http://schemas.openxmlformats.org/spreadsheetml/2006/main">
  <authors>
    <author>Admin</author>
    <author>Пользователь</author>
  </authors>
  <commentList>
    <comment ref="G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+0,1</t>
        </r>
      </text>
    </comment>
    <comment ref="G92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поощрение ДНД район</t>
        </r>
      </text>
    </comment>
    <comment ref="G140" authorId="1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25,0 т.р. С остатка
144,4 на ремонт скважины</t>
        </r>
      </text>
    </comment>
    <comment ref="G19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103оз</t>
        </r>
      </text>
    </comment>
    <comment ref="G150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29,8
- средства местного бюджета</t>
        </r>
      </text>
    </comment>
    <comment ref="I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+0,1</t>
        </r>
      </text>
    </comment>
    <comment ref="J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+0,1</t>
        </r>
      </text>
    </comment>
    <comment ref="I92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поощрение ДНД район</t>
        </r>
      </text>
    </comment>
    <comment ref="J92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поощрение ДНД район</t>
        </r>
      </text>
    </comment>
    <comment ref="I140" authorId="1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25,0 т.р. С остатка
144,4 на ремонт скважины</t>
        </r>
      </text>
    </comment>
    <comment ref="J140" authorId="1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25,0 т.р. С остатка
144,4 на ремонт скважины</t>
        </r>
      </text>
    </comment>
    <comment ref="I150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29,8
- средства местного бюджета</t>
        </r>
      </text>
    </comment>
    <comment ref="J150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29,8
- средства местного бюджета</t>
        </r>
      </text>
    </comment>
    <comment ref="I19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103оз</t>
        </r>
      </text>
    </comment>
    <comment ref="J19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103оз</t>
        </r>
      </text>
    </comment>
  </commentList>
</comments>
</file>

<file path=xl/sharedStrings.xml><?xml version="1.0" encoding="utf-8"?>
<sst xmlns="http://schemas.openxmlformats.org/spreadsheetml/2006/main" count="1203" uniqueCount="449">
  <si>
    <t>31.6.00.00000</t>
  </si>
  <si>
    <t>Муниципальный дорожный фонд</t>
  </si>
  <si>
    <t>98.0.00.93100</t>
  </si>
  <si>
    <t>32.5.00.00000</t>
  </si>
  <si>
    <t>32.5.00.89250</t>
  </si>
  <si>
    <t>95.0.00.79230</t>
  </si>
  <si>
    <t>98.0.00.95000</t>
  </si>
  <si>
    <t>98.0.00.95020</t>
  </si>
  <si>
    <t>98.0.00.97020</t>
  </si>
  <si>
    <t>Итого доходов</t>
  </si>
  <si>
    <t>Код дохода по бюджетной классификации</t>
  </si>
  <si>
    <t>Наименование показателя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</si>
  <si>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</si>
  <si>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</si>
  <si>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</si>
  <si>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</si>
  <si>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</si>
  <si>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</si>
  <si>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</si>
  <si>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</si>
  <si>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</si>
  <si>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</si>
  <si>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</si>
  <si>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182 1 05 03010 01 0000 110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</si>
  <si>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</si>
  <si>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</si>
  <si>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</si>
  <si>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</si>
  <si>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182 1 06 01030 10 0000 110</t>
  </si>
  <si>
    <t>000 1 06 06000 00 0000 110</t>
  </si>
  <si>
    <t>Земельный налог</t>
  </si>
  <si>
    <t>000 1 08 00000 00 0000 000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</si>
  <si>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</si>
  <si>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</si>
  <si>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610 1 08 04020 01 0000 110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</si>
  <si>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</si>
  <si>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</si>
  <si>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</si>
  <si>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</si>
  <si>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</si>
  <si>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</si>
  <si>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</si>
  <si>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610 1 11 09045 10 0000 120</t>
  </si>
  <si>
    <t>000 1 13 00000 00 0000 000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</si>
  <si>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</si>
  <si>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</si>
  <si>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</si>
  <si>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</si>
  <si>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610 1 16 90050 10 0000 140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</si>
  <si>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</si>
  <si>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</si>
  <si>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</si>
  <si>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</si>
  <si>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</si>
  <si>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</si>
  <si>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610</t>
  </si>
  <si>
    <t>Наименование</t>
  </si>
  <si>
    <t>Код главы</t>
  </si>
  <si>
    <t>Раздел</t>
  </si>
  <si>
    <t>Подраздел</t>
  </si>
  <si>
    <t>Целевая статья</t>
  </si>
  <si>
    <t>Вид расходов</t>
  </si>
  <si>
    <t>ВСЕГО РАСХОДОВ</t>
  </si>
  <si>
    <t>В том числе: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</si>
  <si>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</si>
  <si>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</si>
  <si>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</si>
  <si>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</si>
  <si>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</si>
  <si>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</si>
  <si>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</si>
  <si>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</si>
  <si>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</si>
  <si>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</si>
  <si>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</si>
  <si>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</si>
  <si>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</si>
  <si>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</si>
  <si>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</si>
  <si>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</si>
  <si>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500</t>
  </si>
  <si>
    <t>Резервные фонды</t>
  </si>
  <si>
    <t>11</t>
  </si>
  <si>
    <t>Иные бюджетные ассигнования</t>
  </si>
  <si>
    <t>800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</si>
  <si>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</si>
  <si>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</si>
  <si>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</si>
  <si>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Уплата членских взносов в ассоциацию "Совет муниципальных образований Ненецкого автономного округа"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</si>
  <si>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</si>
  <si>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</si>
  <si>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</si>
  <si>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ЭКОНОМИКА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</si>
  <si>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</si>
  <si>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</si>
  <si>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</si>
  <si>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</si>
  <si>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</si>
  <si>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</si>
  <si>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Озеленение</t>
  </si>
  <si>
    <t>ОБРАЗОВАНИЕ</t>
  </si>
  <si>
    <t>07</t>
  </si>
  <si>
    <t>Проведение мероприятий для детей и молодежи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</si>
  <si>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</si>
  <si>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</si>
  <si>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</si>
  <si>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</si>
  <si>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</si>
  <si>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Мероприятия в области социальной политики</t>
  </si>
  <si>
    <t>ФИЗИЧЕСКАЯ КУЛЬТУРА И СПОРТ</t>
  </si>
  <si>
    <t>Физическая культура</t>
  </si>
  <si>
    <t>ГОСУДАРСТВЕННАЯ ПОШЛИНА</t>
  </si>
  <si>
    <t>000 1 11 07000 00 0000 120</t>
  </si>
  <si>
    <t>Платежи от государственных и муниципальных унитарных предприятий</t>
  </si>
  <si>
    <t>610 1 11 07015 10 0000 120</t>
  </si>
  <si>
    <t>000 1 11 07010 00 0000 120</t>
  </si>
  <si>
    <t>610 1 13 02065 10 0000 130</t>
  </si>
  <si>
    <t xml:space="preserve">Доходы, поступающие в порядке возмещения расходов, понесенных в связи с эксплуатацией имущества
</t>
  </si>
  <si>
    <t>000 1 13 02060 00 0000 130</t>
  </si>
  <si>
    <t>Расходы на содержание органов местного самоуправления и обеспечение их функций</t>
  </si>
  <si>
    <t>Представительный орган муниципального образования</t>
  </si>
  <si>
    <t>Администрация поселения</t>
  </si>
  <si>
    <t>Другие непрограммные расходы</t>
  </si>
  <si>
    <t>Резервный фонд</t>
  </si>
  <si>
    <t>Резервный фонд местной администрации</t>
  </si>
  <si>
    <t>Выполнение переданных государственных полномочий</t>
  </si>
  <si>
    <t>Мероприятия в области национальной безопасности и правоохранительной деятельности</t>
  </si>
  <si>
    <t>14</t>
  </si>
  <si>
    <t>Другие вопросы в области национальной безопасности и правоохранительной деятельности</t>
  </si>
  <si>
    <t>Мероприятия в области правоохранительной деятельности</t>
  </si>
  <si>
    <t>12</t>
  </si>
  <si>
    <t>Другие вопросы в области национальной экономики</t>
  </si>
  <si>
    <t>Взносы на капитальный ремонт по помещениям в многоквартирных домах, включенных в региональную программу капитального ремонта муниципального жилищного фонда</t>
  </si>
  <si>
    <t>Мероприятия в области физической культуры</t>
  </si>
  <si>
    <t>НАЦИОНАЛЬНАЯ ОБОРОНА</t>
  </si>
  <si>
    <t>Мобилизационная и вневойсковая подготовка</t>
  </si>
  <si>
    <t>Мероприятия в области жилищного хозяйства</t>
  </si>
  <si>
    <t>Ежемесячная выплата гражданам, которым присвоено звание "Почетный житель муниципального образования»</t>
  </si>
  <si>
    <t>Мероприятия в области физкультуры, спорта и молодежной политики</t>
  </si>
  <si>
    <t xml:space="preserve">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</si>
  <si>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Доходы от компенсации затрат государства</t>
  </si>
  <si>
    <t>000 1 13 02000 00 0000 130</t>
  </si>
  <si>
    <t>Организация и содержание мест захоронения</t>
  </si>
  <si>
    <t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</si>
  <si>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</si>
  <si>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</si>
  <si>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</si>
  <si>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610 1 11 05025 10 0000 120</t>
  </si>
  <si>
    <t xml:space="preserve">000 1 06 06030 00 0000 110
</t>
  </si>
  <si>
    <t>Земельный налог с  организаций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</si>
  <si>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</si>
  <si>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</si>
  <si>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</si>
  <si>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</si>
  <si>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</si>
  <si>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</si>
  <si>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</si>
  <si>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</si>
  <si>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</si>
  <si>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Субвенции местным бюджетам на осуществление  отдельных государственных полномочий  Ненецкого автономного округа в сфере административных правонарушений</t>
  </si>
  <si>
    <t>91.0.00.00000</t>
  </si>
  <si>
    <t>91.0.00.91010</t>
  </si>
  <si>
    <t>92.0.00.00000</t>
  </si>
  <si>
    <t>92.2.00.00000</t>
  </si>
  <si>
    <t>92.2.00.91010</t>
  </si>
  <si>
    <t>93.0.00.00000</t>
  </si>
  <si>
    <t>93.0.00.91010</t>
  </si>
  <si>
    <t>98.0.00.00000</t>
  </si>
  <si>
    <t>98.0.00.99000</t>
  </si>
  <si>
    <t>98.0.00.99110</t>
  </si>
  <si>
    <t>95.0.00.79210</t>
  </si>
  <si>
    <t>95.0.00.00000</t>
  </si>
  <si>
    <t>98.0.00.91040</t>
  </si>
  <si>
    <t>90.0.00.00000</t>
  </si>
  <si>
    <t>90.0.00.90010</t>
  </si>
  <si>
    <t>98.0.00.91090</t>
  </si>
  <si>
    <t>98.0.00.91110</t>
  </si>
  <si>
    <t>95.0.00.51180</t>
  </si>
  <si>
    <t>09</t>
  </si>
  <si>
    <t>98.0.00.92000</t>
  </si>
  <si>
    <t>98.0.00.92010</t>
  </si>
  <si>
    <t>98.0.00.92020</t>
  </si>
  <si>
    <t>40.0.00.00000</t>
  </si>
  <si>
    <t>40.0.00.93010</t>
  </si>
  <si>
    <t>98.0.00.96100</t>
  </si>
  <si>
    <t>98.0.00.96120</t>
  </si>
  <si>
    <t>32.0.00.00000</t>
  </si>
  <si>
    <t>31.0.00.00000</t>
  </si>
  <si>
    <t>Прочие мероприятия в области коммунального хозяйства</t>
  </si>
  <si>
    <t>98.0.00.96220</t>
  </si>
  <si>
    <t>Прочие мероприятия по благоустройству</t>
  </si>
  <si>
    <t>98.0.00.97000</t>
  </si>
  <si>
    <t>98.0.00.97010</t>
  </si>
  <si>
    <t>(тыс. руб.)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</si>
  <si>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</si>
  <si>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
</t>
  </si>
  <si>
    <t>Субвенции бюджетам сельских поселений на выполнение передаваемых полномочий субъектов Российской Федерации, в.ч.</t>
  </si>
  <si>
    <t>Прочие межбюджетные трансферты, передаваемые бюджетам сельских поселений</t>
  </si>
  <si>
    <t>Депутаты представительного органа муниципального образования</t>
  </si>
  <si>
    <t>92.1.00.00000</t>
  </si>
  <si>
    <t>92.1.00.91010</t>
  </si>
  <si>
    <t>Аппарат представительного органа муниципального образования</t>
  </si>
  <si>
    <t>Закупка товаров, работ и услуг для обеспечения государственных (муниципальных) нужд</t>
  </si>
  <si>
    <t>Эксплуатационные и иные расходы по содержанию объектов муниципальной казны</t>
  </si>
  <si>
    <t>98.0.00.91100</t>
  </si>
  <si>
    <t>Дорожное хозяйство (дорожные фонды)</t>
  </si>
  <si>
    <t>Текущий ремонт муниципального жилищного фонда</t>
  </si>
  <si>
    <t>98.0.00.96110</t>
  </si>
  <si>
    <t>Капитальный ремонт муниципального жилищного фонда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</si>
  <si>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</si>
  <si>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98.0.00.79530</t>
  </si>
  <si>
    <t>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 за счет средств местного бюджета</t>
  </si>
  <si>
    <t>98.0.00.S9530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</si>
  <si>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</si>
  <si>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</si>
  <si>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Дотации бюджетам бюджетной системы Российской Федерации
</t>
  </si>
  <si>
    <t>Прочие субсидии бюджетам сельских поселений</t>
  </si>
  <si>
    <t xml:space="preserve">Субвенции бюджетам бюджетной системы Российской Федерации
   </t>
  </si>
  <si>
    <t xml:space="preserve">Прочие межбюджетные трансферты, передаваемые бюджетам
</t>
  </si>
  <si>
    <t>Прочие безвозмездные поступления в бюджеты сельских поселений</t>
  </si>
  <si>
    <t>000 1 03 00000 00 0000 000</t>
  </si>
  <si>
    <t>000 1 03 02000 01 0000 110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</si>
  <si>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</si>
  <si>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</si>
  <si>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</si>
  <si>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</si>
  <si>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</si>
  <si>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</si>
  <si>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</si>
  <si>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</si>
  <si>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</si>
  <si>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</si>
  <si>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</si>
  <si>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98.0.00.91000</t>
  </si>
  <si>
    <t>Мероприятия в области других общегосударственных вопросов</t>
  </si>
  <si>
    <t>Мероприятия в области дорожного хозяйства муниципального образования</t>
  </si>
  <si>
    <t>98.0.00.96000</t>
  </si>
  <si>
    <t>Мероприятия в области жилищно-коммунального хозяйства</t>
  </si>
  <si>
    <t xml:space="preserve">Молодежная политика </t>
  </si>
  <si>
    <t>98.0.00.93000</t>
  </si>
  <si>
    <t>Прочие дотации</t>
  </si>
  <si>
    <t>Прочие дотации бюджетам сельских поселений</t>
  </si>
  <si>
    <t>33.0.00.00000</t>
  </si>
  <si>
    <t>Налог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</si>
  <si>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</si>
  <si>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000 1 14 00000 00 0000 000</t>
  </si>
  <si>
    <t>ДОХОДЫ ОТПРОДАЖИ МАТЕРИАЛЬНЫХ И НЕМАТЕРИАЛЬНЫХ АКТИВОВ</t>
  </si>
  <si>
    <t>Иные межбюджетные трансферты на организацию ритуальных услуг</t>
  </si>
  <si>
    <t>42.0.00.00000</t>
  </si>
  <si>
    <t>Мероприятия в области благоустройства в рамках муниципальной программы</t>
  </si>
  <si>
    <t>42.0.00.96300</t>
  </si>
  <si>
    <t>42.0.00.96330</t>
  </si>
  <si>
    <t>42.0.00.96340</t>
  </si>
  <si>
    <t>42.0.00.96360</t>
  </si>
  <si>
    <t>Другие вопросы в области жилищно коммунального хозяйства</t>
  </si>
  <si>
    <t>Иные межбюджетные трансферты  на организацию ритуальных услуг</t>
  </si>
  <si>
    <t xml:space="preserve">Подпрограмма 5  "Развитие социальной инфраструктуры и создание комфортных условий проживания на территории муниципального района "Заполярный район" </t>
  </si>
  <si>
    <t>Муниципальная программа"Комплексное развитие  муниципального района "Заполярный район" на 2017-2022 годы"</t>
  </si>
  <si>
    <t>000 1 05 01000 00 0000 110</t>
  </si>
  <si>
    <t>182 1 05 01011 01 0000 110</t>
  </si>
  <si>
    <t>Иные межбюджетные трансферты в рамках подпрограммы 5 "Развитие социальной инфраструктуры и создание комфортных условий проживания  на территории муниципального района "Заполярный район"</t>
  </si>
  <si>
    <t>Мероприятия в области коммунального хозяйства</t>
  </si>
  <si>
    <t>98.0.00.96200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</si>
  <si>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</si>
  <si>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182 1 05 01021 01 0000 110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</si>
  <si>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</si>
  <si>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</si>
  <si>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</si>
  <si>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</si>
  <si>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
Система ГАРАНТ: http://base.garant.ru/70408460/#friends#ixzz55qssfzzr</t>
  </si>
  <si>
    <t>610 1 11 05075 10 0000 120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</si>
  <si>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</si>
  <si>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000 1 13 02990 00 0000 130</t>
  </si>
  <si>
    <t>Прочие доходы от компенсации затрат государства</t>
  </si>
  <si>
    <t>610 1 13 02995 10 0000 130</t>
  </si>
  <si>
    <t>Прочие доходы от компенсации затрат бюджетов сельских поселений</t>
  </si>
  <si>
    <t>Субсидии бюджетам бюджетной системы Российской Федерации (межбюджетные субсидии)</t>
  </si>
  <si>
    <t>Прочие субсидии</t>
  </si>
  <si>
    <t>610 2 02 29999 10 0000 151</t>
  </si>
  <si>
    <t>Субсидии бюджетам муниципальных образований Ненецкого автономного округа на реализацию проектов по поддержке местных инициатив</t>
  </si>
  <si>
    <t xml:space="preserve">Прочие безвозмездные поступления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</si>
  <si>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</si>
  <si>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Подпрограмма 6 "Возмещение части затрат органов местного самоуправления поселений Ненецкого автономного округа"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</si>
  <si>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</t>
  </si>
  <si>
    <t>Иные межбюджетные трансферты в рамках подпрограммы 4 " Энергоэффективность и развитие энергетики муниципального района "Заполярный район"</t>
  </si>
  <si>
    <t>32.4.0089240</t>
  </si>
  <si>
    <t>98.0.00.79690</t>
  </si>
  <si>
    <t>Софинансирование за счет средств местного бюджета на  реализацию проектов по поддержке местных инициатив</t>
  </si>
  <si>
    <t>98.0.00.S9690</t>
  </si>
  <si>
    <t>Софинансирование за счет средств физических и юридических лиц на  реализацию проектов по поддержке местных инициатив</t>
  </si>
  <si>
    <t>98.0.00.Б9690</t>
  </si>
  <si>
    <t>42.0.00.96310</t>
  </si>
  <si>
    <t>000 1 05 01010 01 0000 110</t>
  </si>
  <si>
    <t xml:space="preserve">000 1 05 01020 01 0000 110
</t>
  </si>
  <si>
    <t>000 2 07 00000 00 0000 000</t>
  </si>
  <si>
    <t>000 2 02 10000 00 0000 150</t>
  </si>
  <si>
    <t>000 2 02 15001 00 0000 150</t>
  </si>
  <si>
    <t>610 2 02 15001 10 0000 150</t>
  </si>
  <si>
    <t>610 2 02 29999 10 0000 150</t>
  </si>
  <si>
    <t>610 2 02 35118 10 0000 150</t>
  </si>
  <si>
    <t>610 2 02 40014 10 0000 150</t>
  </si>
  <si>
    <t>610 2 02  49999 10 0000 150</t>
  </si>
  <si>
    <t>000 2 02 40014 00 0000 150</t>
  </si>
  <si>
    <t>000 2 02 40000 00 0000 150</t>
  </si>
  <si>
    <t>000 2 02 35118 00 0000 150</t>
  </si>
  <si>
    <t>000 2 02  49999 10 0000 150</t>
  </si>
  <si>
    <t>000 2 02 49999 00 0000 150</t>
  </si>
  <si>
    <t>610 2 02 30024 10 0000 150</t>
  </si>
  <si>
    <t>000 2 02 30024 00 0000 150</t>
  </si>
  <si>
    <t>000 2 02 30000 00 0000 150</t>
  </si>
  <si>
    <t>000 2 02 29999 00 0000 150</t>
  </si>
  <si>
    <t>610 2 02 25555 10 0000 150</t>
  </si>
  <si>
    <t>610 2 02 25555 00 0000 150</t>
  </si>
  <si>
    <t>000 2 02 20000 00 0000 150</t>
  </si>
  <si>
    <t>610 2 02 19999 10 0000 150</t>
  </si>
  <si>
    <t>000 2 02 19999 00 0000 150</t>
  </si>
  <si>
    <t>ДОХОДЫ ОТ ОКАЗАНИЯ ПЛАТНЫХ УСЛУГ  И КОМПЕНСАЦИИ ЗАТРАТ ГОСУДАРСТВА</t>
  </si>
  <si>
    <t>Субсидии муниципальным образованиям на софинансирование расходных обязательств по благоустройству территорий (Реализация мероприятий по благоустройству территорий)</t>
  </si>
  <si>
    <t>98.0.00.79850</t>
  </si>
  <si>
    <t>Реализация программ формирования современной городской среды</t>
  </si>
  <si>
    <t>42.0.F2.55550</t>
  </si>
  <si>
    <t xml:space="preserve">  Софинансирование расходных обязательств по благоустройству территорий за счет средств местного бюджета (Реализация мероприятий по благоустройству территорий)</t>
  </si>
  <si>
    <t xml:space="preserve">Субсидии бюджетам на реализацию программ формирования современной городской среды
</t>
  </si>
  <si>
    <t>Субсидии местным бюджетам на софинансирование расходных обязательств по благоустройству территорий (Реализация мероприятий по благоустройству территорий)</t>
  </si>
  <si>
    <t>Иные межбюджетные трансферты в рамках МП "Развитие коммунальной инфраструктуры муниципального района «Заполярный район» на 2020-2030 годы"</t>
  </si>
  <si>
    <t>36.0.00.00000</t>
  </si>
  <si>
    <t>36.0.00.89260</t>
  </si>
  <si>
    <t xml:space="preserve">Субсидии  бюджетам сельских поселений на реализацию программ формирования современной городской среды
</t>
  </si>
  <si>
    <t>Софинансирование расходных обязательств по участию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</si>
  <si>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Муниципальная программа "Благоустройство территории МО "Приморско-Куйский сельсовет" НАО на 2018-2024 годы"</t>
  </si>
  <si>
    <t>МП "Развитие коммунальной инфраструктуры муниципального района "Заполярный район" на 2020-2030 годы"</t>
  </si>
  <si>
    <t xml:space="preserve">Иные межбюджетные трансферты в рамках МП "Развитие коммунальной инфраструктуры муниципального района "Заполярный район" на 2020-2030 годы" </t>
  </si>
  <si>
    <t>000 2 02 16001 00 0000 150</t>
  </si>
  <si>
    <t xml:space="preserve">Дотации на выравнивание бюджетной обеспеченности из бюджетов муниципальных районов, городских округов с внутригородским делением
</t>
  </si>
  <si>
    <t>610 2 02 16001 10 0000 150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</si>
  <si>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</si>
  <si>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Иные межбюджетные трансферты в рамках Муниципальной программы 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2020-2030 годы"</t>
  </si>
  <si>
    <t>Муниципальная программа"Развитие транспортной инфраструктуры муниципального района "Заполярный район" на 2021-2030 годы"</t>
  </si>
  <si>
    <t>Муниципальная программа "Развитие транспортной инфраструктуры  муниципального района "Заполярный район"  на 2021-2030 годы"</t>
  </si>
  <si>
    <t>Муниципальная программа "Развитие социальной инфраструктуры и создание комфортных условий проживания на территории муниципального района "Заполярный район" на 2021-2030 годы"</t>
  </si>
  <si>
    <t>Муниципальная программа " Безопасность на территории муниципального района "Заполярный район" на 2019-2030 годы"</t>
  </si>
  <si>
    <t>Иные межбюджетные трансферты в рамках МП ""Развитие транспортной инфраструктуры  муниципального района "Заполярный район"  на 2021-2030 годы"</t>
  </si>
  <si>
    <t>Предупреждение чрезвычайных ситуаций на территории муниципального образования</t>
  </si>
  <si>
    <t>98.0.00.92040</t>
  </si>
  <si>
    <t>Муниципальная программа "Развитие административной системы местного самоуправления муниципального района "Заполярный район" на 2017-2025 годы"</t>
  </si>
  <si>
    <t>Иные межбюджетные трансферты в рамках МП "Развитие социальной инфраструктуры и создание комфортных условий проживания на территории муниципального района "Заполярный район" на 2021-2030 годы"</t>
  </si>
  <si>
    <t xml:space="preserve">          Муниципальная программа 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2020-2030 годы"</t>
  </si>
  <si>
    <t>35.0.00.00000</t>
  </si>
  <si>
    <t xml:space="preserve">              Иные межбюджетные трансферты в рамках Муниципальной программы 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2020-2030 годы"</t>
  </si>
  <si>
    <t>Иные межбюджетные трансферты в рамках Муниципальной программы "Развитие социальной инфраструктуры и создание комфортных условий проживания на территории муниципального района "Заполярный район" на 2021-2030 годы"</t>
  </si>
  <si>
    <t>Иные межбюджетные трансферты в рамках Муниципальной программы "Развитие транспортной инфраструктуры  муниципального района "Заполярный район"  на 2021-2030 годы"</t>
  </si>
  <si>
    <t>Иные межбюджетные трансферты в рамках МП "Безопасность на территории муниципального района "Заполярный район" на 2019-2030 годы"</t>
  </si>
  <si>
    <t>0</t>
  </si>
  <si>
    <t>31.6.00.89220</t>
  </si>
  <si>
    <t>39.0.00.00000</t>
  </si>
  <si>
    <t>39.0.00.89290</t>
  </si>
  <si>
    <t>33.0.00.89240</t>
  </si>
  <si>
    <t>32.0.00.89230</t>
  </si>
  <si>
    <t>98.0.00.89140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</si>
  <si>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</si>
  <si>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</si>
  <si>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35.0.00.89250</t>
  </si>
  <si>
    <t>Иные межбюджетные трансферты в рамках муниципальной программы "Развитие транспортной инфраструктуры муниципального района "Заполярный район" на 2021-2030 годы"</t>
  </si>
  <si>
    <t>Доходы от продажи земельных участков, находящихся в государственной и муниципальной собственности</t>
  </si>
  <si>
    <t>000 1 14 06000 00 0000 000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</si>
  <si>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</si>
  <si>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>610 1 14 06025 10 0000 430</t>
  </si>
  <si>
    <t>Иные межбюджетные трансферты на поддержку мер по обеспечению сбалансированности бюджетов поселений</t>
  </si>
  <si>
    <t>Иные межбюджетные трансферты в рамках МП "Развитие коммунальной инфраструктуры муниципального района "Заполярный район" на 2020-2030 годы"</t>
  </si>
  <si>
    <t>Администрация Сельского поселения "Приморско-Куйский сельсовет" Заполярного района Ненецкого автономного округа</t>
  </si>
  <si>
    <t>Субсидии местным бюджетам на проведение мероприятий по сносу домов, признанных в установленном порпядкек ветхимми или аварийными и непригодными для проживания</t>
  </si>
  <si>
    <t xml:space="preserve"> Обеспечение проведения выборов и референдумов</t>
  </si>
  <si>
    <t>43.0.00.00000</t>
  </si>
  <si>
    <t>Субсидии местным бюджетам на проведение мероприятий по сносу домов, признанных в установленном порядке ветхими или аварийными и непригодными для проживания в рамках муниципальной программы</t>
  </si>
  <si>
    <t>43.0.00.79670</t>
  </si>
  <si>
    <t>Муниципальная программа "Снос домов, признанных в установленном порядке ветхими и/или аварийными и подлежащими сносу или реконструкции, на территории Сельского поселения "Приморско-Куйский сельсовет" Заполярного района Ненецкого автономного округа на 2023"</t>
  </si>
  <si>
    <t>182 1 03 02230 01 0000 110</t>
  </si>
  <si>
    <t>182 1 03 02240 01 0000 110</t>
  </si>
  <si>
    <t>182 1 03 02250 01 0000 110</t>
  </si>
  <si>
    <t>Код бюджетной классификации источников внутреннего  финансирования дефицитов бюджетов</t>
  </si>
  <si>
    <t>Источники внутренего финансирования дефицитов бюджетов</t>
  </si>
  <si>
    <t>000 0100 00 00 00 0000 000</t>
  </si>
  <si>
    <t>Изменение остатков средств на счетах по учету средств бюджетов</t>
  </si>
  <si>
    <t>610 01 05 00 00 00 0000 000</t>
  </si>
  <si>
    <t>Увеличение остатков средств бюджетов</t>
  </si>
  <si>
    <t>610 01 05 00 00 00 0000 500</t>
  </si>
  <si>
    <t>Увеличение прочих остатков средств бюджетов</t>
  </si>
  <si>
    <t>610 01 05 02 00 00 0000 500</t>
  </si>
  <si>
    <t xml:space="preserve">Увеличение прочих остатков денежных средств бюджетов </t>
  </si>
  <si>
    <t>610 01 05 02 01 00 0000 510</t>
  </si>
  <si>
    <t>Увеличение прочих остатков денежных средств  бюджетов сельских поселений</t>
  </si>
  <si>
    <t>610 01 05 02 01 10 0000 510</t>
  </si>
  <si>
    <t>Уменьшение остатков средств бюджетов</t>
  </si>
  <si>
    <t>610 01 05 00 00 00 0000 600</t>
  </si>
  <si>
    <t>Уменьшение прочих остатков средств бюджетов</t>
  </si>
  <si>
    <t>610 01 05 02 00 00 0000 600</t>
  </si>
  <si>
    <t>Уменьшение прочих остатков денежных средств бюджетов</t>
  </si>
  <si>
    <t>610 01 05 02 01 00 0000 610</t>
  </si>
  <si>
    <t>Уменьшение прочих остатков денежных средств  бюджетов сельских поселений</t>
  </si>
  <si>
    <t>610 01 05 02 01 10 0000 610</t>
  </si>
  <si>
    <t>Мероприятия в области физической культуры за счет средств спонсорской помощи</t>
  </si>
  <si>
    <t>98.0.0S.97020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</si>
  <si>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</si>
  <si>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</si>
  <si>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</si>
  <si>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Софинансирование за счет средств местного бюджета  проведения мероприятий по сносу домов, признанных в установленном порядке ветхими или аварийными и непригодными для проживания в рамках муниципальной программы</t>
  </si>
  <si>
    <t>43.0.00.S9670</t>
  </si>
  <si>
    <t>000 2 07 05000 10 0000 150</t>
  </si>
  <si>
    <t xml:space="preserve">
610 2 07 05020 10 0000 150</t>
  </si>
  <si>
    <t xml:space="preserve">
610 2 07 05030 10 0000 150</t>
  </si>
  <si>
    <t>Утверждённые бюджетные 
назначения на 2024 год</t>
  </si>
  <si>
    <t>Иные межбюджетные трансферты  в рамках Муниципальной программы "Возмещение части затрат органов местного самоуправления поселений муниципального района "Заполярный район" на 2024-2030 годы"</t>
  </si>
  <si>
    <t>Утверждённые бюджетные 
назначения на  2024 год</t>
  </si>
  <si>
    <t>43.0.00.89350</t>
  </si>
  <si>
    <t>Муниципальная программа "Возмещение части затрат органов местного самоуправления поселений муниципального района "Заполярный район" на 2024-2030 годы"</t>
  </si>
  <si>
    <t>Мероприятия в рамках Муниципальной программы "Поддержка малого и среднего предпринимательства в муниципальном образовании "Приморско-Куйский сельсовет" Ненецкого автономного округа на 2024 год"</t>
  </si>
  <si>
    <t>Муниципальная программа "Поддержка малого и среднего предпринимательства в муниципальном образовании "Приморско-Куйский сельсовет" Ненецкого автономного округа на 2024 год"</t>
  </si>
  <si>
    <t>42.0.00.S9840</t>
  </si>
  <si>
    <t>42.0.00.79840</t>
  </si>
  <si>
    <t xml:space="preserve">Мероприятие: Расходы на выплату пенсий за выслугу лет лицам, замещавшим выборные должности </t>
  </si>
  <si>
    <t xml:space="preserve">Иные межбюджтные трансферты в рамках Муниципальной программы "Возмещение части затрат органов местного самоуправления поселений муниципального района "Заполярный район" на 2024-2030 годы" </t>
  </si>
  <si>
    <t xml:space="preserve"> 43.0.00.89340</t>
  </si>
  <si>
    <t xml:space="preserve"> 43.0.00.89330</t>
  </si>
  <si>
    <t>Мероприятие: Расходы на выплату пенсий за выслугу лет лицам, замещавшим должности муниципальной службы</t>
  </si>
  <si>
    <t xml:space="preserve"> 43.0.00.89000</t>
  </si>
  <si>
    <t>Плановый период</t>
  </si>
  <si>
    <t>Среднесрочный финансовый план сельского поселения "Приморско-Куйский сельсовет" Заполярного района Ненецкого автономного округа на 2024-2026 годы</t>
  </si>
  <si>
    <t xml:space="preserve">Приложение № 1
</t>
  </si>
  <si>
    <t xml:space="preserve">Приложение № 2
</t>
  </si>
  <si>
    <t>Мероприятие: Расходы на оплату коммунальных услуг и приобретение твердого топлива</t>
  </si>
  <si>
    <t>Иные межбюджетные трансферты  в рамках Муниципальной программы "Возмещение части затрат органов местного самоуправления поселений муниципального района "Заполярный район" на 2024-2030 годы".</t>
  </si>
  <si>
    <t>1829,5</t>
  </si>
  <si>
    <t>Сумма на 2024 год,   тыс. руб.</t>
  </si>
  <si>
    <t>Среднесрочный план по источникам внутреннего финансирования  дефицита местного бюджета на 2024-2026 годы</t>
  </si>
  <si>
    <t xml:space="preserve">                                                                                                             Утверждаю                  </t>
  </si>
  <si>
    <t>Показатели</t>
  </si>
  <si>
    <t>1. Местный  бюджет</t>
  </si>
  <si>
    <t>Доходы</t>
  </si>
  <si>
    <t xml:space="preserve">Расходы </t>
  </si>
  <si>
    <t>В том числе межбюджетные трансферты</t>
  </si>
  <si>
    <t xml:space="preserve">Дефицит (-), профицит (+) </t>
  </si>
  <si>
    <t xml:space="preserve">Источники финансирования дефицита </t>
  </si>
  <si>
    <t>Изменение остатков средств на счетах по учету средств бюджета</t>
  </si>
  <si>
    <t>Глава Сельского поселения "Приморско-Куйский сельсовет" ЗР НАО</t>
  </si>
  <si>
    <t xml:space="preserve"> 15.11.2023 ____________Л.М.Чупров</t>
  </si>
  <si>
    <t xml:space="preserve">1.       ОСНОВНЫЕ ПАРАМЕТРЫ СРЕДНЕСРОЧНОГО ФИНАНСОВОГО ПЛАНА СЕЛЬСКОГО ПОСЕЛЕНИЯ "ПРИМОРСКО-КУЙСКИЙ СЕЛЬСОВЕТ" НАО НА 2024 ГОД И ПЛАНОВЫЙ ПЕРИОД 2025 И 2026 ГОДОВ </t>
  </si>
  <si>
    <r>
      <t xml:space="preserve">План на          2023 год                </t>
    </r>
    <r>
      <rPr>
        <i/>
        <sz val="11"/>
        <color indexed="8"/>
        <rFont val="Times New Roman"/>
        <family val="1"/>
      </rPr>
      <t>(по состоянию на 01.10.2023)</t>
    </r>
  </si>
  <si>
    <t>План             на 2024 год</t>
  </si>
  <si>
    <t xml:space="preserve">Приложение № 3 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</si>
</sst>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"/>
    <numFmt numFmtId="173" formatCode="_-* #,##0.00_р_._-;\-* #,##0.00_р_._-;_-* \-??_р_._-;_-@_-"/>
    <numFmt numFmtId="174" formatCode="0.0"/>
    <numFmt numFmtId="175" formatCode="_-* #,##0.0_р_._-;\-* #,##0.0_р_._-;_-* \-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_р_._-;_-@_-"/>
    <numFmt numFmtId="181" formatCode="_-* #,##0.0_р_._-;\-* #,##0.0_р_._-;_-* &quot;-&quot;??_р_._-;_-@_-"/>
  </numFmts>
  <fonts count="6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11.5"/>
      <name val="Arial"/>
      <family val="2"/>
    </font>
    <font>
      <b/>
      <sz val="11.5"/>
      <name val="Times New Roman"/>
      <family val="1"/>
    </font>
    <font>
      <b/>
      <sz val="11.5"/>
      <color indexed="8"/>
      <name val="Times New Roman"/>
      <family val="1"/>
    </font>
    <font>
      <b/>
      <sz val="12.5"/>
      <name val="Times New Roman"/>
      <family val="1"/>
    </font>
    <font>
      <b/>
      <sz val="12.5"/>
      <name val="Arial"/>
      <family val="2"/>
    </font>
    <font>
      <b/>
      <sz val="11.55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name val="Arial Cyr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 Cyr"/>
      <family val="2"/>
    </font>
    <font>
      <sz val="13"/>
      <name val="Arial Cyr"/>
      <family val="2"/>
    </font>
    <font>
      <i/>
      <sz val="10"/>
      <name val="Times New Roman"/>
      <family val="1"/>
    </font>
    <font>
      <b/>
      <sz val="10"/>
      <color indexed="8"/>
      <name val="Arial CYR"/>
      <family val="0"/>
    </font>
    <font>
      <b/>
      <sz val="10.5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2"/>
    </font>
    <font>
      <sz val="10.5"/>
      <name val="Arial Cyr"/>
      <family val="2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Arial Cyr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rgb="FF000000"/>
      <name val="Arial CYR"/>
      <family val="0"/>
    </font>
    <font>
      <b/>
      <sz val="10.5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5" fillId="0" borderId="1">
      <alignment vertical="top" wrapTex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9" fillId="0" borderId="0" xfId="0" applyFont="1" applyAlignment="1">
      <alignment wrapText="1"/>
    </xf>
    <xf numFmtId="49" fontId="19" fillId="0" borderId="0" xfId="0" applyNumberFormat="1" applyFont="1" applyAlignment="1">
      <alignment wrapText="1"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right"/>
    </xf>
    <xf numFmtId="0" fontId="24" fillId="0" borderId="0" xfId="0" applyFont="1" applyAlignment="1">
      <alignment/>
    </xf>
    <xf numFmtId="0" fontId="19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vertical="center" wrapText="1"/>
    </xf>
    <xf numFmtId="49" fontId="19" fillId="0" borderId="11" xfId="0" applyNumberFormat="1" applyFont="1" applyBorder="1" applyAlignment="1">
      <alignment vertical="center"/>
    </xf>
    <xf numFmtId="49" fontId="19" fillId="0" borderId="11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 wrapText="1"/>
    </xf>
    <xf numFmtId="0" fontId="19" fillId="25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172" fontId="19" fillId="0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172" fontId="27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top" shrinkToFi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/>
    </xf>
    <xf numFmtId="0" fontId="26" fillId="26" borderId="11" xfId="0" applyFont="1" applyFill="1" applyBorder="1" applyAlignment="1">
      <alignment horizontal="center" vertical="center" wrapText="1"/>
    </xf>
    <xf numFmtId="174" fontId="19" fillId="0" borderId="11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 wrapText="1"/>
    </xf>
    <xf numFmtId="172" fontId="19" fillId="0" borderId="11" xfId="0" applyNumberFormat="1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172" fontId="27" fillId="0" borderId="11" xfId="0" applyNumberFormat="1" applyFont="1" applyFill="1" applyBorder="1" applyAlignment="1">
      <alignment horizontal="center" vertical="center" shrinkToFit="1"/>
    </xf>
    <xf numFmtId="0" fontId="26" fillId="27" borderId="11" xfId="0" applyFont="1" applyFill="1" applyBorder="1" applyAlignment="1">
      <alignment horizontal="center"/>
    </xf>
    <xf numFmtId="0" fontId="26" fillId="27" borderId="11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 wrapText="1"/>
    </xf>
    <xf numFmtId="49" fontId="19" fillId="25" borderId="11" xfId="0" applyNumberFormat="1" applyFont="1" applyFill="1" applyBorder="1" applyAlignment="1">
      <alignment horizontal="center" wrapText="1" shrinkToFit="1"/>
    </xf>
    <xf numFmtId="0" fontId="26" fillId="28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49" fontId="20" fillId="0" borderId="15" xfId="0" applyNumberFormat="1" applyFont="1" applyFill="1" applyBorder="1" applyAlignment="1">
      <alignment horizontal="center" wrapText="1" shrinkToFit="1"/>
    </xf>
    <xf numFmtId="11" fontId="20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shrinkToFit="1"/>
    </xf>
    <xf numFmtId="0" fontId="26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shrinkToFit="1"/>
    </xf>
    <xf numFmtId="49" fontId="26" fillId="0" borderId="11" xfId="0" applyNumberFormat="1" applyFont="1" applyFill="1" applyBorder="1" applyAlignment="1">
      <alignment horizontal="center" wrapText="1" shrinkToFit="1"/>
    </xf>
    <xf numFmtId="49" fontId="20" fillId="0" borderId="11" xfId="0" applyNumberFormat="1" applyFont="1" applyFill="1" applyBorder="1" applyAlignment="1">
      <alignment horizontal="center" wrapText="1" shrinkToFit="1"/>
    </xf>
    <xf numFmtId="0" fontId="20" fillId="26" borderId="11" xfId="0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0" fillId="25" borderId="11" xfId="0" applyFont="1" applyFill="1" applyBorder="1" applyAlignment="1">
      <alignment horizontal="center" vertical="center" wrapText="1"/>
    </xf>
    <xf numFmtId="0" fontId="20" fillId="26" borderId="11" xfId="0" applyFont="1" applyFill="1" applyBorder="1" applyAlignment="1">
      <alignment horizontal="center"/>
    </xf>
    <xf numFmtId="49" fontId="20" fillId="25" borderId="11" xfId="0" applyNumberFormat="1" applyFont="1" applyFill="1" applyBorder="1" applyAlignment="1">
      <alignment horizontal="center" shrinkToFi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6" fillId="28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vertical="center" wrapText="1"/>
    </xf>
    <xf numFmtId="0" fontId="26" fillId="29" borderId="14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wrapText="1"/>
    </xf>
    <xf numFmtId="0" fontId="26" fillId="29" borderId="19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0" fontId="29" fillId="25" borderId="21" xfId="0" applyFont="1" applyFill="1" applyBorder="1" applyAlignment="1">
      <alignment horizontal="center" vertical="center" wrapText="1"/>
    </xf>
    <xf numFmtId="49" fontId="27" fillId="26" borderId="22" xfId="0" applyNumberFormat="1" applyFont="1" applyFill="1" applyBorder="1" applyAlignment="1">
      <alignment horizontal="center" vertical="center"/>
    </xf>
    <xf numFmtId="49" fontId="20" fillId="29" borderId="23" xfId="0" applyNumberFormat="1" applyFont="1" applyFill="1" applyBorder="1" applyAlignment="1">
      <alignment horizontal="center" shrinkToFit="1"/>
    </xf>
    <xf numFmtId="0" fontId="20" fillId="29" borderId="24" xfId="0" applyFont="1" applyFill="1" applyBorder="1" applyAlignment="1">
      <alignment wrapText="1"/>
    </xf>
    <xf numFmtId="43" fontId="1" fillId="26" borderId="11" xfId="60" applyFont="1" applyFill="1" applyBorder="1" applyAlignment="1" applyProtection="1">
      <alignment horizontal="center" vertical="center" shrinkToFit="1"/>
      <protection locked="0"/>
    </xf>
    <xf numFmtId="43" fontId="1" fillId="0" borderId="11" xfId="60" applyFont="1" applyFill="1" applyBorder="1" applyAlignment="1" applyProtection="1">
      <alignment horizontal="center" vertical="center" shrinkToFit="1"/>
      <protection locked="0"/>
    </xf>
    <xf numFmtId="43" fontId="1" fillId="27" borderId="11" xfId="60" applyFont="1" applyFill="1" applyBorder="1" applyAlignment="1" applyProtection="1">
      <alignment horizontal="center" vertical="center" shrinkToFit="1"/>
      <protection locked="0"/>
    </xf>
    <xf numFmtId="43" fontId="1" fillId="25" borderId="11" xfId="60" applyFont="1" applyFill="1" applyBorder="1" applyAlignment="1" applyProtection="1">
      <alignment horizontal="center" vertical="center" shrinkToFit="1"/>
      <protection locked="0"/>
    </xf>
    <xf numFmtId="181" fontId="1" fillId="0" borderId="11" xfId="60" applyNumberFormat="1" applyFont="1" applyFill="1" applyBorder="1" applyAlignment="1" applyProtection="1">
      <alignment horizontal="center" vertical="center" shrinkToFit="1"/>
      <protection locked="0"/>
    </xf>
    <xf numFmtId="181" fontId="25" fillId="0" borderId="11" xfId="60" applyNumberFormat="1" applyFont="1" applyFill="1" applyBorder="1" applyAlignment="1" applyProtection="1">
      <alignment horizontal="center" vertical="center" shrinkToFit="1"/>
      <protection locked="0"/>
    </xf>
    <xf numFmtId="181" fontId="37" fillId="26" borderId="11" xfId="60" applyNumberFormat="1" applyFont="1" applyFill="1" applyBorder="1" applyAlignment="1" applyProtection="1">
      <alignment horizontal="center" vertical="center" shrinkToFit="1"/>
      <protection locked="0"/>
    </xf>
    <xf numFmtId="181" fontId="36" fillId="0" borderId="11" xfId="60" applyNumberFormat="1" applyFont="1" applyFill="1" applyBorder="1" applyAlignment="1" applyProtection="1">
      <alignment horizontal="center" vertical="center" shrinkToFit="1"/>
      <protection locked="0"/>
    </xf>
    <xf numFmtId="181" fontId="1" fillId="25" borderId="11" xfId="60" applyNumberFormat="1" applyFont="1" applyFill="1" applyBorder="1" applyAlignment="1" applyProtection="1">
      <alignment horizontal="center" vertical="center" shrinkToFit="1"/>
      <protection locked="0"/>
    </xf>
    <xf numFmtId="181" fontId="1" fillId="0" borderId="25" xfId="60" applyNumberFormat="1" applyFont="1" applyFill="1" applyBorder="1" applyAlignment="1" applyProtection="1">
      <alignment horizontal="center" vertical="center" shrinkToFit="1"/>
      <protection locked="0"/>
    </xf>
    <xf numFmtId="181" fontId="1" fillId="29" borderId="11" xfId="60" applyNumberFormat="1" applyFont="1" applyFill="1" applyBorder="1" applyAlignment="1" applyProtection="1">
      <alignment horizontal="center" vertical="center" shrinkToFit="1"/>
      <protection locked="0"/>
    </xf>
    <xf numFmtId="0" fontId="39" fillId="26" borderId="26" xfId="0" applyFont="1" applyFill="1" applyBorder="1" applyAlignment="1">
      <alignment horizontal="center" vertical="center" wrapText="1"/>
    </xf>
    <xf numFmtId="181" fontId="25" fillId="29" borderId="11" xfId="60" applyNumberFormat="1" applyFont="1" applyFill="1" applyBorder="1" applyAlignment="1" applyProtection="1">
      <alignment horizontal="center" vertical="center" shrinkToFit="1"/>
      <protection locked="0"/>
    </xf>
    <xf numFmtId="174" fontId="19" fillId="0" borderId="11" xfId="0" applyNumberFormat="1" applyFont="1" applyFill="1" applyBorder="1" applyAlignment="1">
      <alignment horizontal="center" vertical="center" shrinkToFit="1"/>
    </xf>
    <xf numFmtId="0" fontId="43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/>
    </xf>
    <xf numFmtId="172" fontId="43" fillId="0" borderId="11" xfId="0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49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174" fontId="44" fillId="0" borderId="11" xfId="0" applyNumberFormat="1" applyFont="1" applyFill="1" applyBorder="1" applyAlignment="1">
      <alignment horizontal="center" vertical="center"/>
    </xf>
    <xf numFmtId="174" fontId="43" fillId="0" borderId="11" xfId="0" applyNumberFormat="1" applyFont="1" applyFill="1" applyBorder="1" applyAlignment="1">
      <alignment horizontal="center" vertical="center"/>
    </xf>
    <xf numFmtId="0" fontId="46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0" fillId="0" borderId="27" xfId="53" applyFont="1" applyBorder="1" applyAlignment="1">
      <alignment horizontal="center"/>
      <protection/>
    </xf>
    <xf numFmtId="0" fontId="20" fillId="0" borderId="28" xfId="53" applyFont="1" applyBorder="1" applyAlignment="1">
      <alignment horizontal="center"/>
      <protection/>
    </xf>
    <xf numFmtId="0" fontId="20" fillId="0" borderId="27" xfId="53" applyFont="1" applyBorder="1" applyAlignment="1">
      <alignment wrapText="1"/>
      <protection/>
    </xf>
    <xf numFmtId="43" fontId="1" fillId="0" borderId="28" xfId="60" applyFont="1" applyBorder="1" applyAlignment="1">
      <alignment horizontal="center"/>
    </xf>
    <xf numFmtId="43" fontId="1" fillId="0" borderId="28" xfId="60" applyFont="1" applyBorder="1" applyAlignment="1">
      <alignment wrapText="1"/>
    </xf>
    <xf numFmtId="0" fontId="20" fillId="0" borderId="28" xfId="53" applyFont="1" applyBorder="1" applyAlignment="1">
      <alignment horizontal="center" wrapText="1"/>
      <protection/>
    </xf>
    <xf numFmtId="49" fontId="38" fillId="30" borderId="11" xfId="0" applyNumberFormat="1" applyFont="1" applyFill="1" applyBorder="1" applyAlignment="1">
      <alignment horizontal="center" shrinkToFit="1"/>
    </xf>
    <xf numFmtId="0" fontId="38" fillId="30" borderId="11" xfId="0" applyFont="1" applyFill="1" applyBorder="1" applyAlignment="1">
      <alignment horizontal="center" vertical="center" wrapText="1"/>
    </xf>
    <xf numFmtId="181" fontId="37" fillId="30" borderId="11" xfId="60" applyNumberFormat="1" applyFont="1" applyFill="1" applyBorder="1" applyAlignment="1" applyProtection="1">
      <alignment horizontal="center" vertical="center" shrinkToFit="1"/>
      <protection locked="0"/>
    </xf>
    <xf numFmtId="49" fontId="26" fillId="31" borderId="11" xfId="0" applyNumberFormat="1" applyFont="1" applyFill="1" applyBorder="1" applyAlignment="1">
      <alignment horizontal="center" shrinkToFit="1"/>
    </xf>
    <xf numFmtId="0" fontId="26" fillId="31" borderId="11" xfId="0" applyFont="1" applyFill="1" applyBorder="1" applyAlignment="1">
      <alignment horizontal="center" vertical="center" wrapText="1"/>
    </xf>
    <xf numFmtId="181" fontId="47" fillId="31" borderId="11" xfId="60" applyNumberFormat="1" applyFont="1" applyFill="1" applyBorder="1" applyAlignment="1" applyProtection="1">
      <alignment horizontal="center" vertical="center" shrinkToFit="1"/>
      <protection locked="0"/>
    </xf>
    <xf numFmtId="0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vertical="top" wrapText="1"/>
    </xf>
    <xf numFmtId="172" fontId="43" fillId="0" borderId="11" xfId="0" applyNumberFormat="1" applyFont="1" applyFill="1" applyBorder="1" applyAlignment="1">
      <alignment horizontal="center" vertical="center" shrinkToFit="1"/>
    </xf>
    <xf numFmtId="0" fontId="43" fillId="0" borderId="12" xfId="0" applyFont="1" applyFill="1" applyBorder="1" applyAlignment="1">
      <alignment vertical="center" wrapText="1"/>
    </xf>
    <xf numFmtId="174" fontId="43" fillId="0" borderId="11" xfId="0" applyNumberFormat="1" applyFont="1" applyFill="1" applyBorder="1" applyAlignment="1">
      <alignment horizontal="center" vertical="center" shrinkToFit="1"/>
    </xf>
    <xf numFmtId="49" fontId="30" fillId="32" borderId="11" xfId="0" applyNumberFormat="1" applyFont="1" applyFill="1" applyBorder="1" applyAlignment="1" applyProtection="1">
      <alignment horizontal="center" shrinkToFit="1"/>
      <protection locked="0"/>
    </xf>
    <xf numFmtId="0" fontId="28" fillId="32" borderId="0" xfId="0" applyFont="1" applyFill="1" applyAlignment="1">
      <alignment horizontal="center"/>
    </xf>
    <xf numFmtId="181" fontId="30" fillId="32" borderId="11" xfId="60" applyNumberFormat="1" applyFont="1" applyFill="1" applyBorder="1" applyAlignment="1" applyProtection="1">
      <alignment horizontal="center" vertical="center" shrinkToFit="1"/>
      <protection locked="0"/>
    </xf>
    <xf numFmtId="0" fontId="38" fillId="33" borderId="11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 vertical="center" wrapText="1"/>
    </xf>
    <xf numFmtId="181" fontId="37" fillId="33" borderId="11" xfId="60" applyNumberFormat="1" applyFont="1" applyFill="1" applyBorder="1" applyAlignment="1" applyProtection="1">
      <alignment horizontal="center" vertical="center" shrinkToFit="1"/>
      <protection locked="0"/>
    </xf>
    <xf numFmtId="49" fontId="38" fillId="33" borderId="15" xfId="0" applyNumberFormat="1" applyFont="1" applyFill="1" applyBorder="1" applyAlignment="1">
      <alignment horizontal="center" wrapText="1" shrinkToFit="1"/>
    </xf>
    <xf numFmtId="49" fontId="38" fillId="29" borderId="15" xfId="0" applyNumberFormat="1" applyFont="1" applyFill="1" applyBorder="1" applyAlignment="1">
      <alignment horizontal="center" wrapText="1" shrinkToFit="1"/>
    </xf>
    <xf numFmtId="0" fontId="26" fillId="29" borderId="11" xfId="0" applyFont="1" applyFill="1" applyBorder="1" applyAlignment="1">
      <alignment horizontal="center" vertical="center" wrapText="1"/>
    </xf>
    <xf numFmtId="181" fontId="37" fillId="29" borderId="11" xfId="60" applyNumberFormat="1" applyFont="1" applyFill="1" applyBorder="1" applyAlignment="1" applyProtection="1">
      <alignment horizontal="center" vertical="center" shrinkToFit="1"/>
      <protection locked="0"/>
    </xf>
    <xf numFmtId="181" fontId="37" fillId="33" borderId="11" xfId="60" applyNumberFormat="1" applyFont="1" applyFill="1" applyBorder="1" applyAlignment="1">
      <alignment horizontal="center" vertical="center" shrinkToFit="1"/>
    </xf>
    <xf numFmtId="49" fontId="38" fillId="0" borderId="11" xfId="0" applyNumberFormat="1" applyFont="1" applyFill="1" applyBorder="1" applyAlignment="1">
      <alignment horizontal="center" shrinkToFit="1"/>
    </xf>
    <xf numFmtId="181" fontId="37" fillId="0" borderId="11" xfId="60" applyNumberFormat="1" applyFont="1" applyFill="1" applyBorder="1" applyAlignment="1" applyProtection="1">
      <alignment horizontal="center" vertical="center" shrinkToFit="1"/>
      <protection locked="0"/>
    </xf>
    <xf numFmtId="49" fontId="38" fillId="33" borderId="11" xfId="0" applyNumberFormat="1" applyFont="1" applyFill="1" applyBorder="1" applyAlignment="1">
      <alignment horizontal="center" shrinkToFit="1"/>
    </xf>
    <xf numFmtId="49" fontId="38" fillId="29" borderId="11" xfId="0" applyNumberFormat="1" applyFont="1" applyFill="1" applyBorder="1" applyAlignment="1">
      <alignment horizontal="center" shrinkToFit="1"/>
    </xf>
    <xf numFmtId="49" fontId="20" fillId="29" borderId="11" xfId="0" applyNumberFormat="1" applyFont="1" applyFill="1" applyBorder="1" applyAlignment="1">
      <alignment horizontal="center" shrinkToFit="1"/>
    </xf>
    <xf numFmtId="0" fontId="20" fillId="29" borderId="11" xfId="0" applyFont="1" applyFill="1" applyBorder="1" applyAlignment="1">
      <alignment horizontal="center" vertical="center" wrapText="1"/>
    </xf>
    <xf numFmtId="0" fontId="26" fillId="29" borderId="11" xfId="0" applyFont="1" applyFill="1" applyBorder="1" applyAlignment="1">
      <alignment horizontal="center"/>
    </xf>
    <xf numFmtId="0" fontId="38" fillId="29" borderId="11" xfId="0" applyFont="1" applyFill="1" applyBorder="1" applyAlignment="1">
      <alignment horizontal="center"/>
    </xf>
    <xf numFmtId="0" fontId="20" fillId="29" borderId="11" xfId="0" applyFont="1" applyFill="1" applyBorder="1" applyAlignment="1">
      <alignment horizontal="center"/>
    </xf>
    <xf numFmtId="181" fontId="36" fillId="29" borderId="11" xfId="60" applyNumberFormat="1" applyFont="1" applyFill="1" applyBorder="1" applyAlignment="1" applyProtection="1">
      <alignment horizontal="center" vertical="center" shrinkToFit="1"/>
      <protection locked="0"/>
    </xf>
    <xf numFmtId="43" fontId="36" fillId="29" borderId="11" xfId="60" applyFont="1" applyFill="1" applyBorder="1" applyAlignment="1" applyProtection="1">
      <alignment horizontal="center" vertical="center" shrinkToFit="1"/>
      <protection locked="0"/>
    </xf>
    <xf numFmtId="0" fontId="26" fillId="32" borderId="11" xfId="0" applyFont="1" applyFill="1" applyBorder="1" applyAlignment="1">
      <alignment horizontal="center" vertical="center" wrapText="1"/>
    </xf>
    <xf numFmtId="181" fontId="37" fillId="32" borderId="11" xfId="60" applyNumberFormat="1" applyFont="1" applyFill="1" applyBorder="1" applyAlignment="1" applyProtection="1">
      <alignment horizontal="center" vertical="center" shrinkToFit="1"/>
      <protection locked="0"/>
    </xf>
    <xf numFmtId="43" fontId="36" fillId="0" borderId="11" xfId="60" applyFont="1" applyFill="1" applyBorder="1" applyAlignment="1" applyProtection="1">
      <alignment horizontal="center" vertical="center" shrinkToFit="1"/>
      <protection locked="0"/>
    </xf>
    <xf numFmtId="0" fontId="38" fillId="0" borderId="11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 vertical="center" wrapText="1"/>
    </xf>
    <xf numFmtId="0" fontId="39" fillId="33" borderId="29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181" fontId="38" fillId="33" borderId="11" xfId="60" applyNumberFormat="1" applyFont="1" applyFill="1" applyBorder="1" applyAlignment="1" applyProtection="1">
      <alignment horizontal="center" vertical="center" shrinkToFit="1"/>
      <protection locked="0"/>
    </xf>
    <xf numFmtId="181" fontId="19" fillId="28" borderId="11" xfId="60" applyNumberFormat="1" applyFont="1" applyFill="1" applyBorder="1" applyAlignment="1" applyProtection="1">
      <alignment horizontal="center" vertical="center" shrinkToFit="1"/>
      <protection locked="0"/>
    </xf>
    <xf numFmtId="181" fontId="19" fillId="0" borderId="11" xfId="60" applyNumberFormat="1" applyFont="1" applyFill="1" applyBorder="1" applyAlignment="1" applyProtection="1">
      <alignment horizontal="center" vertical="center" shrinkToFit="1"/>
      <protection locked="0"/>
    </xf>
    <xf numFmtId="0" fontId="38" fillId="0" borderId="19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vertical="center" wrapText="1"/>
    </xf>
    <xf numFmtId="181" fontId="38" fillId="0" borderId="11" xfId="60" applyNumberFormat="1" applyFont="1" applyFill="1" applyBorder="1" applyAlignment="1" applyProtection="1">
      <alignment horizontal="center" vertical="center" shrinkToFit="1"/>
      <protection locked="0"/>
    </xf>
    <xf numFmtId="49" fontId="42" fillId="33" borderId="12" xfId="0" applyNumberFormat="1" applyFont="1" applyFill="1" applyBorder="1" applyAlignment="1">
      <alignment horizontal="center" shrinkToFit="1"/>
    </xf>
    <xf numFmtId="49" fontId="42" fillId="29" borderId="11" xfId="0" applyNumberFormat="1" applyFont="1" applyFill="1" applyBorder="1" applyAlignment="1">
      <alignment horizontal="center" shrinkToFit="1"/>
    </xf>
    <xf numFmtId="49" fontId="26" fillId="29" borderId="11" xfId="0" applyNumberFormat="1" applyFont="1" applyFill="1" applyBorder="1" applyAlignment="1">
      <alignment horizontal="center" shrinkToFit="1"/>
    </xf>
    <xf numFmtId="0" fontId="40" fillId="32" borderId="11" xfId="0" applyFont="1" applyFill="1" applyBorder="1" applyAlignment="1">
      <alignment horizontal="center" vertical="center" wrapText="1"/>
    </xf>
    <xf numFmtId="181" fontId="41" fillId="32" borderId="11" xfId="60" applyNumberFormat="1" applyFont="1" applyFill="1" applyBorder="1" applyAlignment="1" applyProtection="1">
      <alignment horizontal="center" vertical="center" shrinkToFit="1"/>
      <protection locked="0"/>
    </xf>
    <xf numFmtId="49" fontId="38" fillId="32" borderId="11" xfId="0" applyNumberFormat="1" applyFont="1" applyFill="1" applyBorder="1" applyAlignment="1">
      <alignment horizontal="center" shrinkToFit="1"/>
    </xf>
    <xf numFmtId="0" fontId="28" fillId="32" borderId="11" xfId="0" applyFont="1" applyFill="1" applyBorder="1" applyAlignment="1">
      <alignment horizontal="center" vertical="center" wrapText="1"/>
    </xf>
    <xf numFmtId="0" fontId="27" fillId="32" borderId="11" xfId="0" applyFont="1" applyFill="1" applyBorder="1" applyAlignment="1">
      <alignment horizontal="center" vertical="center" wrapText="1"/>
    </xf>
    <xf numFmtId="49" fontId="27" fillId="32" borderId="11" xfId="0" applyNumberFormat="1" applyFont="1" applyFill="1" applyBorder="1" applyAlignment="1">
      <alignment vertical="center" wrapText="1"/>
    </xf>
    <xf numFmtId="49" fontId="19" fillId="32" borderId="11" xfId="0" applyNumberFormat="1" applyFont="1" applyFill="1" applyBorder="1" applyAlignment="1">
      <alignment vertical="center"/>
    </xf>
    <xf numFmtId="172" fontId="28" fillId="32" borderId="11" xfId="0" applyNumberFormat="1" applyFont="1" applyFill="1" applyBorder="1" applyAlignment="1">
      <alignment horizontal="center" vertical="center"/>
    </xf>
    <xf numFmtId="172" fontId="26" fillId="32" borderId="11" xfId="0" applyNumberFormat="1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vertical="center" wrapText="1"/>
    </xf>
    <xf numFmtId="0" fontId="26" fillId="33" borderId="30" xfId="0" applyFont="1" applyFill="1" applyBorder="1" applyAlignment="1">
      <alignment horizontal="center" vertical="center" wrapText="1"/>
    </xf>
    <xf numFmtId="49" fontId="26" fillId="33" borderId="30" xfId="0" applyNumberFormat="1" applyFont="1" applyFill="1" applyBorder="1" applyAlignment="1">
      <alignment horizontal="center" vertical="center" wrapText="1"/>
    </xf>
    <xf numFmtId="49" fontId="26" fillId="33" borderId="30" xfId="0" applyNumberFormat="1" applyFont="1" applyFill="1" applyBorder="1" applyAlignment="1">
      <alignment horizontal="center" vertical="center"/>
    </xf>
    <xf numFmtId="172" fontId="26" fillId="33" borderId="30" xfId="0" applyNumberFormat="1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vertical="center" wrapText="1"/>
    </xf>
    <xf numFmtId="49" fontId="26" fillId="33" borderId="11" xfId="0" applyNumberFormat="1" applyFont="1" applyFill="1" applyBorder="1" applyAlignment="1">
      <alignment horizontal="center" vertical="center" wrapText="1"/>
    </xf>
    <xf numFmtId="49" fontId="26" fillId="33" borderId="11" xfId="0" applyNumberFormat="1" applyFont="1" applyFill="1" applyBorder="1" applyAlignment="1">
      <alignment horizontal="center" vertical="center"/>
    </xf>
    <xf numFmtId="172" fontId="26" fillId="33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172" fontId="26" fillId="0" borderId="11" xfId="0" applyNumberFormat="1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/>
    </xf>
    <xf numFmtId="172" fontId="43" fillId="33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vertical="top" wrapText="1"/>
    </xf>
    <xf numFmtId="49" fontId="26" fillId="0" borderId="11" xfId="0" applyNumberFormat="1" applyFont="1" applyFill="1" applyBorder="1" applyAlignment="1">
      <alignment horizontal="center" vertical="top" shrinkToFit="1"/>
    </xf>
    <xf numFmtId="0" fontId="43" fillId="0" borderId="31" xfId="0" applyFont="1" applyFill="1" applyBorder="1" applyAlignment="1">
      <alignment vertical="center" wrapText="1"/>
    </xf>
    <xf numFmtId="0" fontId="19" fillId="0" borderId="32" xfId="0" applyFont="1" applyFill="1" applyBorder="1" applyAlignment="1">
      <alignment vertical="center" wrapText="1"/>
    </xf>
    <xf numFmtId="0" fontId="19" fillId="0" borderId="32" xfId="0" applyFont="1" applyFill="1" applyBorder="1" applyAlignment="1">
      <alignment horizontal="center" vertical="center" wrapText="1"/>
    </xf>
    <xf numFmtId="49" fontId="19" fillId="0" borderId="32" xfId="0" applyNumberFormat="1" applyFont="1" applyFill="1" applyBorder="1" applyAlignment="1">
      <alignment horizontal="center" vertical="center" wrapText="1"/>
    </xf>
    <xf numFmtId="49" fontId="19" fillId="0" borderId="32" xfId="0" applyNumberFormat="1" applyFont="1" applyFill="1" applyBorder="1" applyAlignment="1">
      <alignment horizontal="center" vertical="center"/>
    </xf>
    <xf numFmtId="172" fontId="19" fillId="0" borderId="32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vertical="center" wrapText="1"/>
    </xf>
    <xf numFmtId="172" fontId="44" fillId="0" borderId="11" xfId="0" applyNumberFormat="1" applyFont="1" applyFill="1" applyBorder="1" applyAlignment="1">
      <alignment horizontal="center" vertical="center"/>
    </xf>
    <xf numFmtId="172" fontId="26" fillId="0" borderId="11" xfId="0" applyNumberFormat="1" applyFont="1" applyFill="1" applyBorder="1" applyAlignment="1">
      <alignment horizontal="center" vertical="center" shrinkToFit="1"/>
    </xf>
    <xf numFmtId="49" fontId="26" fillId="0" borderId="11" xfId="0" applyNumberFormat="1" applyFont="1" applyFill="1" applyBorder="1" applyAlignment="1">
      <alignment vertical="center"/>
    </xf>
    <xf numFmtId="0" fontId="26" fillId="0" borderId="31" xfId="0" applyFont="1" applyFill="1" applyBorder="1" applyAlignment="1">
      <alignment vertical="center" wrapText="1"/>
    </xf>
    <xf numFmtId="172" fontId="20" fillId="0" borderId="11" xfId="0" applyNumberFormat="1" applyFont="1" applyFill="1" applyBorder="1" applyAlignment="1">
      <alignment horizontal="center" vertical="center" shrinkToFi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66" fillId="0" borderId="1" xfId="33" applyNumberFormat="1" applyFont="1" applyFill="1" applyProtection="1">
      <alignment vertical="top" wrapText="1"/>
      <protection/>
    </xf>
    <xf numFmtId="0" fontId="67" fillId="0" borderId="1" xfId="33" applyNumberFormat="1" applyFont="1" applyFill="1" applyProtection="1">
      <alignment vertical="top" wrapText="1"/>
      <protection/>
    </xf>
    <xf numFmtId="0" fontId="19" fillId="0" borderId="3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174" fontId="27" fillId="0" borderId="11" xfId="0" applyNumberFormat="1" applyFont="1" applyFill="1" applyBorder="1" applyAlignment="1">
      <alignment horizontal="center" vertical="center" shrinkToFit="1"/>
    </xf>
    <xf numFmtId="172" fontId="44" fillId="0" borderId="11" xfId="0" applyNumberFormat="1" applyFont="1" applyFill="1" applyBorder="1" applyAlignment="1">
      <alignment horizontal="center" vertical="center" shrinkToFit="1"/>
    </xf>
    <xf numFmtId="0" fontId="26" fillId="0" borderId="33" xfId="0" applyFont="1" applyFill="1" applyBorder="1" applyAlignment="1">
      <alignment wrapText="1"/>
    </xf>
    <xf numFmtId="49" fontId="48" fillId="0" borderId="11" xfId="0" applyNumberFormat="1" applyFont="1" applyFill="1" applyBorder="1" applyAlignment="1">
      <alignment horizontal="center" vertical="top" shrinkToFit="1"/>
    </xf>
    <xf numFmtId="49" fontId="45" fillId="0" borderId="11" xfId="0" applyNumberFormat="1" applyFont="1" applyFill="1" applyBorder="1" applyAlignment="1">
      <alignment horizontal="center" vertical="top" shrinkToFit="1"/>
    </xf>
    <xf numFmtId="49" fontId="24" fillId="0" borderId="11" xfId="0" applyNumberFormat="1" applyFont="1" applyFill="1" applyBorder="1" applyAlignment="1">
      <alignment horizontal="center" vertical="top" shrinkToFit="1"/>
    </xf>
    <xf numFmtId="0" fontId="26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vertical="center" wrapText="1"/>
    </xf>
    <xf numFmtId="172" fontId="26" fillId="33" borderId="11" xfId="0" applyNumberFormat="1" applyFont="1" applyFill="1" applyBorder="1" applyAlignment="1">
      <alignment horizontal="center" vertical="center" shrinkToFit="1"/>
    </xf>
    <xf numFmtId="174" fontId="26" fillId="33" borderId="11" xfId="0" applyNumberFormat="1" applyFont="1" applyFill="1" applyBorder="1" applyAlignment="1">
      <alignment horizontal="center" vertical="center" shrinkToFit="1"/>
    </xf>
    <xf numFmtId="0" fontId="26" fillId="33" borderId="27" xfId="53" applyFont="1" applyFill="1" applyBorder="1" applyAlignment="1">
      <alignment horizontal="center" wrapText="1"/>
      <protection/>
    </xf>
    <xf numFmtId="0" fontId="26" fillId="33" borderId="28" xfId="53" applyFont="1" applyFill="1" applyBorder="1" applyAlignment="1">
      <alignment horizontal="center"/>
      <protection/>
    </xf>
    <xf numFmtId="43" fontId="36" fillId="33" borderId="28" xfId="6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Fill="1" applyAlignment="1">
      <alignment horizontal="right" wrapText="1"/>
    </xf>
    <xf numFmtId="0" fontId="49" fillId="0" borderId="0" xfId="0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43" fillId="0" borderId="30" xfId="0" applyFont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3" fillId="0" borderId="11" xfId="0" applyFont="1" applyBorder="1" applyAlignment="1">
      <alignment horizontal="center" textRotation="90" wrapText="1"/>
    </xf>
    <xf numFmtId="49" fontId="43" fillId="0" borderId="11" xfId="0" applyNumberFormat="1" applyFont="1" applyBorder="1" applyAlignment="1">
      <alignment textRotation="90" wrapText="1"/>
    </xf>
    <xf numFmtId="0" fontId="43" fillId="0" borderId="15" xfId="0" applyFont="1" applyFill="1" applyBorder="1" applyAlignment="1">
      <alignment horizont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3" fillId="0" borderId="35" xfId="0" applyFont="1" applyFill="1" applyBorder="1" applyAlignment="1">
      <alignment horizontal="center" wrapText="1"/>
    </xf>
    <xf numFmtId="0" fontId="43" fillId="0" borderId="36" xfId="0" applyFont="1" applyFill="1" applyBorder="1" applyAlignment="1">
      <alignment horizontal="center" wrapText="1"/>
    </xf>
    <xf numFmtId="0" fontId="43" fillId="0" borderId="19" xfId="0" applyFont="1" applyFill="1" applyBorder="1" applyAlignment="1">
      <alignment horizontal="center" wrapText="1"/>
    </xf>
    <xf numFmtId="0" fontId="43" fillId="0" borderId="37" xfId="0" applyFont="1" applyFill="1" applyBorder="1" applyAlignment="1">
      <alignment horizontal="center" wrapText="1"/>
    </xf>
    <xf numFmtId="0" fontId="43" fillId="0" borderId="21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/>
    </xf>
    <xf numFmtId="172" fontId="50" fillId="0" borderId="11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49" fontId="50" fillId="0" borderId="0" xfId="0" applyNumberFormat="1" applyFont="1" applyFill="1" applyAlignment="1">
      <alignment horizontal="right" wrapText="1"/>
    </xf>
    <xf numFmtId="0" fontId="55" fillId="0" borderId="0" xfId="0" applyFont="1" applyAlignment="1">
      <alignment wrapText="1"/>
    </xf>
    <xf numFmtId="0" fontId="46" fillId="0" borderId="17" xfId="53" applyFont="1" applyBorder="1" applyAlignment="1">
      <alignment horizontal="right"/>
      <protection/>
    </xf>
    <xf numFmtId="0" fontId="0" fillId="0" borderId="17" xfId="53" applyBorder="1">
      <alignment/>
      <protection/>
    </xf>
    <xf numFmtId="0" fontId="0" fillId="0" borderId="17" xfId="53" applyBorder="1" applyAlignment="1">
      <alignment horizontal="right"/>
      <protection/>
    </xf>
    <xf numFmtId="0" fontId="0" fillId="0" borderId="17" xfId="0" applyBorder="1" applyAlignment="1">
      <alignment/>
    </xf>
    <xf numFmtId="0" fontId="28" fillId="0" borderId="0" xfId="53" applyFont="1" applyAlignment="1">
      <alignment horizontal="center" wrapText="1"/>
      <protection/>
    </xf>
    <xf numFmtId="0" fontId="27" fillId="0" borderId="38" xfId="0" applyFont="1" applyBorder="1" applyAlignment="1">
      <alignment horizontal="center" wrapText="1"/>
    </xf>
    <xf numFmtId="0" fontId="27" fillId="0" borderId="39" xfId="0" applyFont="1" applyBorder="1" applyAlignment="1">
      <alignment horizontal="center" wrapText="1"/>
    </xf>
    <xf numFmtId="0" fontId="27" fillId="0" borderId="0" xfId="53" applyFont="1" applyBorder="1" applyAlignment="1">
      <alignment horizontal="center" wrapText="1"/>
      <protection/>
    </xf>
    <xf numFmtId="0" fontId="27" fillId="0" borderId="19" xfId="53" applyFont="1" applyBorder="1" applyAlignment="1">
      <alignment horizontal="center" wrapText="1"/>
      <protection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27" fillId="0" borderId="42" xfId="53" applyFont="1" applyBorder="1" applyAlignment="1">
      <alignment horizontal="center" wrapText="1"/>
      <protection/>
    </xf>
    <xf numFmtId="0" fontId="5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8" fillId="0" borderId="15" xfId="0" applyFont="1" applyBorder="1" applyAlignment="1">
      <alignment wrapText="1"/>
    </xf>
    <xf numFmtId="172" fontId="58" fillId="0" borderId="15" xfId="0" applyNumberFormat="1" applyFont="1" applyBorder="1" applyAlignment="1">
      <alignment horizontal="center" wrapText="1"/>
    </xf>
    <xf numFmtId="0" fontId="58" fillId="0" borderId="15" xfId="0" applyFont="1" applyBorder="1" applyAlignment="1">
      <alignment horizontal="justify" wrapText="1"/>
    </xf>
    <xf numFmtId="0" fontId="60" fillId="0" borderId="15" xfId="0" applyFont="1" applyBorder="1" applyAlignment="1">
      <alignment wrapText="1"/>
    </xf>
    <xf numFmtId="172" fontId="60" fillId="0" borderId="15" xfId="0" applyNumberFormat="1" applyFont="1" applyBorder="1" applyAlignment="1">
      <alignment horizontal="center" wrapText="1"/>
    </xf>
    <xf numFmtId="172" fontId="59" fillId="0" borderId="15" xfId="0" applyNumberFormat="1" applyFont="1" applyBorder="1" applyAlignment="1">
      <alignment wrapText="1"/>
    </xf>
    <xf numFmtId="0" fontId="55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58" fillId="32" borderId="15" xfId="0" applyFont="1" applyFill="1" applyBorder="1" applyAlignment="1">
      <alignment/>
    </xf>
    <xf numFmtId="0" fontId="59" fillId="32" borderId="15" xfId="0" applyFont="1" applyFill="1" applyBorder="1" applyAlignment="1">
      <alignment wrapText="1"/>
    </xf>
    <xf numFmtId="0" fontId="59" fillId="32" borderId="15" xfId="0" applyFont="1" applyFill="1" applyBorder="1" applyAlignment="1">
      <alignment/>
    </xf>
    <xf numFmtId="0" fontId="60" fillId="32" borderId="15" xfId="0" applyFont="1" applyFill="1" applyBorder="1" applyAlignment="1">
      <alignment horizontal="center" wrapText="1"/>
    </xf>
    <xf numFmtId="0" fontId="58" fillId="0" borderId="15" xfId="0" applyFont="1" applyFill="1" applyBorder="1" applyAlignment="1">
      <alignment wrapText="1"/>
    </xf>
    <xf numFmtId="172" fontId="58" fillId="0" borderId="15" xfId="0" applyNumberFormat="1" applyFont="1" applyFill="1" applyBorder="1" applyAlignment="1">
      <alignment horizontal="center" wrapText="1"/>
    </xf>
    <xf numFmtId="49" fontId="19" fillId="0" borderId="44" xfId="0" applyNumberFormat="1" applyFont="1" applyFill="1" applyBorder="1" applyAlignment="1">
      <alignment horizontal="right" wrapText="1"/>
    </xf>
    <xf numFmtId="0" fontId="0" fillId="0" borderId="44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 решению о бюджете 31 декабрь  №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2;&#1086;&#1080;%20&#1076;&#1086;&#1082;&#1091;&#1084;&#1077;&#1085;&#1090;&#1099;\&#1041;&#1070;&#1044;&#1046;&#1045;&#1058;&#1067;\&#1041;&#1070;&#1044;&#1046;&#1045;&#1058;%202023\&#1043;&#1083;&#1072;&#1074;&#1077;\2022%20&#1041;&#1070;&#1044;&#1046;&#1045;&#1058;\&#1055;&#1088;&#1086;&#1077;&#1082;&#1090;%202022%20&#1085;&#1072;%20&#1089;&#1072;&#1081;&#1090;\&#1057;&#1088;&#1077;&#1076;&#1085;&#1077;&#1089;&#1088;&#1086;&#1095;&#1085;&#1099;&#1081;%20&#1092;&#1080;&#1085;&#1072;&#1085;&#1089;&#1086;&#1074;&#1099;&#1081;%20&#1087;&#1083;&#1072;&#1085;%20&#1085;&#1072;%202022-2024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иложение 1"/>
      <sheetName val="Приложение 2"/>
    </sheetNames>
    <sheetDataSet>
      <sheetData sheetId="1">
        <row r="61">
          <cell r="C61">
            <v>52848.299999999996</v>
          </cell>
          <cell r="D61">
            <v>45611.200000000004</v>
          </cell>
          <cell r="E61">
            <v>46270.2</v>
          </cell>
        </row>
        <row r="105">
          <cell r="E105">
            <v>52185.899999999994</v>
          </cell>
        </row>
      </sheetData>
      <sheetData sheetId="2">
        <row r="11">
          <cell r="I11">
            <v>52185.9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4">
      <selection activeCell="B12" sqref="B12"/>
    </sheetView>
  </sheetViews>
  <sheetFormatPr defaultColWidth="9.00390625" defaultRowHeight="12.75"/>
  <cols>
    <col min="1" max="1" width="52.25390625" style="0" customWidth="1"/>
    <col min="2" max="2" width="14.50390625" style="0" customWidth="1"/>
    <col min="3" max="3" width="14.125" style="0" customWidth="1"/>
    <col min="4" max="4" width="15.75390625" style="0" customWidth="1"/>
    <col min="5" max="5" width="16.75390625" style="0" customWidth="1"/>
  </cols>
  <sheetData>
    <row r="1" spans="1:5" ht="15">
      <c r="A1" s="265"/>
      <c r="B1" s="265"/>
      <c r="C1" s="265"/>
      <c r="D1" s="265"/>
      <c r="E1" s="265"/>
    </row>
    <row r="2" spans="1:5" ht="12.75">
      <c r="A2" s="273" t="s">
        <v>434</v>
      </c>
      <c r="B2" s="273"/>
      <c r="C2" s="273"/>
      <c r="D2" s="273"/>
      <c r="E2" s="273"/>
    </row>
    <row r="3" spans="1:5" ht="12.75">
      <c r="A3" s="266" t="s">
        <v>443</v>
      </c>
      <c r="B3" s="266"/>
      <c r="C3" s="266"/>
      <c r="D3" s="266"/>
      <c r="E3" s="266"/>
    </row>
    <row r="4" spans="1:5" ht="12.75">
      <c r="A4" s="266" t="s">
        <v>444</v>
      </c>
      <c r="B4" s="266"/>
      <c r="C4" s="266"/>
      <c r="D4" s="266"/>
      <c r="E4" s="266"/>
    </row>
    <row r="5" spans="1:5" ht="51" customHeight="1">
      <c r="A5" s="266"/>
      <c r="B5" s="266"/>
      <c r="C5" s="266"/>
      <c r="D5" s="266"/>
      <c r="E5" s="266"/>
    </row>
    <row r="6" spans="1:5" ht="48" customHeight="1">
      <c r="A6" s="274" t="s">
        <v>445</v>
      </c>
      <c r="B6" s="275"/>
      <c r="C6" s="275"/>
      <c r="D6" s="275"/>
      <c r="E6" s="275"/>
    </row>
    <row r="8" spans="1:5" ht="13.5">
      <c r="A8" s="276" t="s">
        <v>435</v>
      </c>
      <c r="B8" s="276" t="s">
        <v>446</v>
      </c>
      <c r="C8" s="276" t="s">
        <v>447</v>
      </c>
      <c r="D8" s="277" t="s">
        <v>425</v>
      </c>
      <c r="E8" s="277"/>
    </row>
    <row r="9" spans="1:5" ht="52.5" customHeight="1">
      <c r="A9" s="278"/>
      <c r="B9" s="279"/>
      <c r="C9" s="279"/>
      <c r="D9" s="280">
        <v>2025</v>
      </c>
      <c r="E9" s="280">
        <v>2026</v>
      </c>
    </row>
    <row r="10" spans="1:5" ht="27" customHeight="1">
      <c r="A10" s="281" t="s">
        <v>436</v>
      </c>
      <c r="B10" s="282"/>
      <c r="C10" s="283"/>
      <c r="D10" s="284"/>
      <c r="E10" s="284"/>
    </row>
    <row r="11" spans="1:5" ht="23.25" customHeight="1">
      <c r="A11" s="267" t="s">
        <v>437</v>
      </c>
      <c r="B11" s="268">
        <v>65758.2</v>
      </c>
      <c r="C11" s="268">
        <f>'Приложение 1'!C105</f>
        <v>57809.8</v>
      </c>
      <c r="D11" s="268">
        <f>'Приложение 1'!D105</f>
        <v>60020.4</v>
      </c>
      <c r="E11" s="268">
        <f>'[1]Приложение 1'!E105</f>
        <v>52185.899999999994</v>
      </c>
    </row>
    <row r="12" spans="1:5" ht="21" customHeight="1">
      <c r="A12" s="267" t="s">
        <v>438</v>
      </c>
      <c r="B12" s="268">
        <v>67965.5</v>
      </c>
      <c r="C12" s="268">
        <f>Приложение2!G11</f>
        <v>57809.80000000001</v>
      </c>
      <c r="D12" s="268">
        <f>Приложение2!I11</f>
        <v>60020.399999999994</v>
      </c>
      <c r="E12" s="268">
        <f>'[1]Приложение 2'!I11</f>
        <v>52185.9</v>
      </c>
    </row>
    <row r="13" spans="1:5" ht="33" customHeight="1">
      <c r="A13" s="269" t="s">
        <v>439</v>
      </c>
      <c r="B13" s="268">
        <v>65203.5</v>
      </c>
      <c r="C13" s="268">
        <f>'[1]Приложение 1'!C61</f>
        <v>52848.299999999996</v>
      </c>
      <c r="D13" s="268">
        <f>'[1]Приложение 1'!D61</f>
        <v>45611.200000000004</v>
      </c>
      <c r="E13" s="268">
        <f>'[1]Приложение 1'!E61</f>
        <v>46270.2</v>
      </c>
    </row>
    <row r="14" spans="1:5" ht="30.75" customHeight="1">
      <c r="A14" s="270" t="s">
        <v>440</v>
      </c>
      <c r="B14" s="271">
        <f>B11-B12</f>
        <v>-2207.300000000003</v>
      </c>
      <c r="C14" s="271">
        <f>C11-C12</f>
        <v>0</v>
      </c>
      <c r="D14" s="271">
        <f>D11-D12</f>
        <v>0</v>
      </c>
      <c r="E14" s="271">
        <f>E11-E12</f>
        <v>0</v>
      </c>
    </row>
    <row r="15" spans="1:5" ht="33" customHeight="1">
      <c r="A15" s="270" t="s">
        <v>441</v>
      </c>
      <c r="B15" s="271">
        <v>0</v>
      </c>
      <c r="C15" s="271">
        <v>0</v>
      </c>
      <c r="D15" s="271">
        <v>0</v>
      </c>
      <c r="E15" s="271">
        <v>0</v>
      </c>
    </row>
    <row r="16" spans="1:5" ht="30.75">
      <c r="A16" s="270" t="s">
        <v>63</v>
      </c>
      <c r="B16" s="272"/>
      <c r="C16" s="272"/>
      <c r="D16" s="271"/>
      <c r="E16" s="271"/>
    </row>
    <row r="17" spans="1:5" ht="33" customHeight="1">
      <c r="A17" s="285" t="s">
        <v>442</v>
      </c>
      <c r="B17" s="286">
        <f>-B14</f>
        <v>2207.300000000003</v>
      </c>
      <c r="C17" s="286">
        <f>C11-C12</f>
        <v>0</v>
      </c>
      <c r="D17" s="286">
        <f>D11-D12</f>
        <v>0</v>
      </c>
      <c r="E17" s="286">
        <f>E11-E12</f>
        <v>0</v>
      </c>
    </row>
  </sheetData>
  <sheetProtection/>
  <mergeCells count="10">
    <mergeCell ref="A1:E1"/>
    <mergeCell ref="A2:E2"/>
    <mergeCell ref="A3:E3"/>
    <mergeCell ref="A4:E4"/>
    <mergeCell ref="A6:E6"/>
    <mergeCell ref="A8:A9"/>
    <mergeCell ref="B8:B9"/>
    <mergeCell ref="C8:C9"/>
    <mergeCell ref="D8:E8"/>
    <mergeCell ref="A5:E5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7"/>
  <sheetViews>
    <sheetView zoomScaleSheetLayoutView="70" zoomScalePageLayoutView="0" workbookViewId="0" topLeftCell="A31">
      <selection activeCell="E105" sqref="E105"/>
    </sheetView>
  </sheetViews>
  <sheetFormatPr defaultColWidth="9.00390625" defaultRowHeight="12.75"/>
  <cols>
    <col min="1" max="1" width="32.25390625" style="1" customWidth="1"/>
    <col min="2" max="2" width="72.25390625" style="1" customWidth="1"/>
    <col min="3" max="3" width="15.50390625" style="2" customWidth="1"/>
    <col min="4" max="4" width="12.50390625" style="0" customWidth="1"/>
    <col min="5" max="5" width="12.875" style="0" customWidth="1"/>
    <col min="6" max="6" width="9.625" style="0" customWidth="1"/>
  </cols>
  <sheetData>
    <row r="1" spans="1:5" ht="44.25" customHeight="1">
      <c r="A1" s="221" t="s">
        <v>427</v>
      </c>
      <c r="B1" s="221"/>
      <c r="C1" s="221"/>
      <c r="D1" s="238"/>
      <c r="E1" s="238"/>
    </row>
    <row r="2" spans="1:3" ht="12" customHeight="1">
      <c r="A2" s="3"/>
      <c r="B2" s="3"/>
      <c r="C2" s="4"/>
    </row>
    <row r="3" spans="1:5" ht="36" customHeight="1">
      <c r="A3" s="237" t="s">
        <v>426</v>
      </c>
      <c r="B3" s="237"/>
      <c r="C3" s="237"/>
      <c r="D3" s="237"/>
      <c r="E3" s="237"/>
    </row>
    <row r="4" spans="1:5" ht="12.75" customHeight="1">
      <c r="A4" s="223"/>
      <c r="B4" s="223"/>
      <c r="C4" s="287" t="s">
        <v>193</v>
      </c>
      <c r="D4" s="288"/>
      <c r="E4" s="288"/>
    </row>
    <row r="5" spans="1:5" ht="24" customHeight="1">
      <c r="A5" s="224" t="s">
        <v>10</v>
      </c>
      <c r="B5" s="225" t="s">
        <v>11</v>
      </c>
      <c r="C5" s="219" t="s">
        <v>410</v>
      </c>
      <c r="D5" s="235" t="s">
        <v>425</v>
      </c>
      <c r="E5" s="236"/>
    </row>
    <row r="6" spans="1:5" ht="66.75" customHeight="1">
      <c r="A6" s="224"/>
      <c r="B6" s="225"/>
      <c r="C6" s="219"/>
      <c r="D6" s="49">
        <v>2025</v>
      </c>
      <c r="E6" s="49">
        <v>2026</v>
      </c>
    </row>
    <row r="7" spans="1:5" ht="12.75" customHeight="1">
      <c r="A7" s="12">
        <v>1</v>
      </c>
      <c r="B7" s="12">
        <v>2</v>
      </c>
      <c r="C7" s="13">
        <v>3</v>
      </c>
      <c r="D7" s="13">
        <v>4</v>
      </c>
      <c r="E7" s="13">
        <v>5</v>
      </c>
    </row>
    <row r="8" spans="1:5" s="5" customFormat="1" ht="25.5" customHeight="1">
      <c r="A8" s="119" t="s">
        <v>12</v>
      </c>
      <c r="B8" s="120" t="s">
        <v>13</v>
      </c>
      <c r="C8" s="121">
        <f>C9+C18+C26+C34+C37+C49+C58+C13+C55</f>
        <v>6738.7</v>
      </c>
      <c r="D8" s="121">
        <f>D9+D18+D26+D34+D37+D49+D58+D13+D55</f>
        <v>6738.7</v>
      </c>
      <c r="E8" s="121">
        <f>E9+E18+E26+E34+E37+E49+E58+E13+E55</f>
        <v>6738.7</v>
      </c>
    </row>
    <row r="9" spans="1:5" s="5" customFormat="1" ht="36" customHeight="1">
      <c r="A9" s="122" t="s">
        <v>14</v>
      </c>
      <c r="B9" s="123" t="s">
        <v>15</v>
      </c>
      <c r="C9" s="124">
        <f aca="true" t="shared" si="0" ref="C9:E10">C10</f>
        <v>2845</v>
      </c>
      <c r="D9" s="124">
        <f t="shared" si="0"/>
        <v>2845</v>
      </c>
      <c r="E9" s="124">
        <f t="shared" si="0"/>
        <v>2845</v>
      </c>
    </row>
    <row r="10" spans="1:5" ht="30" customHeight="1">
      <c r="A10" s="45" t="s">
        <v>16</v>
      </c>
      <c r="B10" s="37" t="s">
        <v>17</v>
      </c>
      <c r="C10" s="79">
        <f t="shared" si="0"/>
        <v>2845</v>
      </c>
      <c r="D10" s="79">
        <f t="shared" si="0"/>
        <v>2845</v>
      </c>
      <c r="E10" s="79">
        <f t="shared" si="0"/>
        <v>2845</v>
      </c>
    </row>
    <row r="11" spans="1:5" ht="57.75" customHeight="1">
      <c r="A11" s="45" t="s">
        <v>18</v>
      </c>
      <c r="B11" s="37" t="s">
        <v>213</v>
      </c>
      <c r="C11" s="79">
        <v>2845</v>
      </c>
      <c r="D11" s="79">
        <v>2845</v>
      </c>
      <c r="E11" s="79">
        <v>2845</v>
      </c>
    </row>
    <row r="12" spans="1:5" ht="44.25" customHeight="1">
      <c r="A12" s="125" t="s">
        <v>220</v>
      </c>
      <c r="B12" s="123" t="s">
        <v>222</v>
      </c>
      <c r="C12" s="124">
        <f>C13</f>
        <v>842.2</v>
      </c>
      <c r="D12" s="124">
        <f>D13</f>
        <v>842.2</v>
      </c>
      <c r="E12" s="124">
        <f>E13</f>
        <v>842.2</v>
      </c>
    </row>
    <row r="13" spans="1:5" ht="57.75" customHeight="1">
      <c r="A13" s="126" t="s">
        <v>221</v>
      </c>
      <c r="B13" s="127" t="s">
        <v>223</v>
      </c>
      <c r="C13" s="128">
        <f>C14+C15+C16+C17</f>
        <v>842.2</v>
      </c>
      <c r="D13" s="128">
        <f>D14+D15+D16+D17</f>
        <v>842.2</v>
      </c>
      <c r="E13" s="128">
        <f>E14+E15+E16+E17</f>
        <v>842.2</v>
      </c>
    </row>
    <row r="14" spans="1:5" ht="57.75" customHeight="1">
      <c r="A14" s="46" t="s">
        <v>376</v>
      </c>
      <c r="B14" s="37" t="s">
        <v>224</v>
      </c>
      <c r="C14" s="79">
        <v>398.7</v>
      </c>
      <c r="D14" s="79">
        <v>398.7</v>
      </c>
      <c r="E14" s="79">
        <v>398.7</v>
      </c>
    </row>
    <row r="15" spans="1:5" ht="73.5" customHeight="1">
      <c r="A15" s="46" t="s">
        <v>377</v>
      </c>
      <c r="B15" s="47" t="s">
        <v>227</v>
      </c>
      <c r="C15" s="79">
        <v>2</v>
      </c>
      <c r="D15" s="79">
        <v>2</v>
      </c>
      <c r="E15" s="79">
        <v>2</v>
      </c>
    </row>
    <row r="16" spans="1:5" ht="67.5" customHeight="1">
      <c r="A16" s="46" t="s">
        <v>378</v>
      </c>
      <c r="B16" s="37" t="s">
        <v>228</v>
      </c>
      <c r="C16" s="79">
        <v>485.8</v>
      </c>
      <c r="D16" s="79">
        <v>485.8</v>
      </c>
      <c r="E16" s="79">
        <v>485.8</v>
      </c>
    </row>
    <row r="17" spans="1:5" ht="57.75" customHeight="1">
      <c r="A17" s="46" t="s">
        <v>229</v>
      </c>
      <c r="B17" s="37" t="s">
        <v>230</v>
      </c>
      <c r="C17" s="79">
        <v>-44.3</v>
      </c>
      <c r="D17" s="79">
        <v>-44.3</v>
      </c>
      <c r="E17" s="79">
        <v>-44.3</v>
      </c>
    </row>
    <row r="18" spans="1:5" ht="31.5" customHeight="1">
      <c r="A18" s="122" t="s">
        <v>19</v>
      </c>
      <c r="B18" s="123" t="s">
        <v>20</v>
      </c>
      <c r="C18" s="129">
        <f>C19+C24</f>
        <v>1125</v>
      </c>
      <c r="D18" s="129">
        <f>D19+D24</f>
        <v>1125</v>
      </c>
      <c r="E18" s="129">
        <f>E19+E24</f>
        <v>1125</v>
      </c>
    </row>
    <row r="19" spans="1:5" ht="33" customHeight="1">
      <c r="A19" s="130" t="s">
        <v>258</v>
      </c>
      <c r="B19" s="49" t="s">
        <v>243</v>
      </c>
      <c r="C19" s="131">
        <f>C20+C22</f>
        <v>925</v>
      </c>
      <c r="D19" s="131">
        <f>D20+D22</f>
        <v>925</v>
      </c>
      <c r="E19" s="131">
        <f>E20+E22</f>
        <v>925</v>
      </c>
    </row>
    <row r="20" spans="1:5" ht="46.5" customHeight="1">
      <c r="A20" s="48" t="s">
        <v>292</v>
      </c>
      <c r="B20" s="49" t="s">
        <v>244</v>
      </c>
      <c r="C20" s="79">
        <f>C21</f>
        <v>830</v>
      </c>
      <c r="D20" s="79">
        <f>D21</f>
        <v>830</v>
      </c>
      <c r="E20" s="79">
        <f>E21</f>
        <v>830</v>
      </c>
    </row>
    <row r="21" spans="1:5" ht="37.5" customHeight="1">
      <c r="A21" s="50" t="s">
        <v>259</v>
      </c>
      <c r="B21" s="37" t="s">
        <v>244</v>
      </c>
      <c r="C21" s="79">
        <v>830</v>
      </c>
      <c r="D21" s="79">
        <v>830</v>
      </c>
      <c r="E21" s="79">
        <v>830</v>
      </c>
    </row>
    <row r="22" spans="1:5" ht="46.5" customHeight="1">
      <c r="A22" s="51" t="s">
        <v>293</v>
      </c>
      <c r="B22" s="49" t="s">
        <v>263</v>
      </c>
      <c r="C22" s="79">
        <f>C23</f>
        <v>95</v>
      </c>
      <c r="D22" s="79">
        <f>D23</f>
        <v>95</v>
      </c>
      <c r="E22" s="79">
        <f>E23</f>
        <v>95</v>
      </c>
    </row>
    <row r="23" spans="1:5" ht="55.5" customHeight="1">
      <c r="A23" s="52" t="s">
        <v>264</v>
      </c>
      <c r="B23" s="37" t="s">
        <v>265</v>
      </c>
      <c r="C23" s="79">
        <v>95</v>
      </c>
      <c r="D23" s="79">
        <v>95</v>
      </c>
      <c r="E23" s="79">
        <v>95</v>
      </c>
    </row>
    <row r="24" spans="1:5" s="5" customFormat="1" ht="39.75" customHeight="1">
      <c r="A24" s="132" t="s">
        <v>21</v>
      </c>
      <c r="B24" s="123" t="s">
        <v>22</v>
      </c>
      <c r="C24" s="124">
        <f>C25</f>
        <v>200</v>
      </c>
      <c r="D24" s="124">
        <f>D25</f>
        <v>200</v>
      </c>
      <c r="E24" s="124">
        <f>E25</f>
        <v>200</v>
      </c>
    </row>
    <row r="25" spans="1:5" ht="33" customHeight="1">
      <c r="A25" s="45" t="s">
        <v>23</v>
      </c>
      <c r="B25" s="37" t="s">
        <v>22</v>
      </c>
      <c r="C25" s="79">
        <v>200</v>
      </c>
      <c r="D25" s="79">
        <v>200</v>
      </c>
      <c r="E25" s="79">
        <v>200</v>
      </c>
    </row>
    <row r="26" spans="1:5" ht="39.75" customHeight="1">
      <c r="A26" s="132" t="s">
        <v>24</v>
      </c>
      <c r="B26" s="123" t="s">
        <v>25</v>
      </c>
      <c r="C26" s="124">
        <f>C29+C27</f>
        <v>365</v>
      </c>
      <c r="D26" s="124">
        <f>D29+D27</f>
        <v>365</v>
      </c>
      <c r="E26" s="124">
        <f>E29+E27</f>
        <v>365</v>
      </c>
    </row>
    <row r="27" spans="1:5" s="5" customFormat="1" ht="27.75" customHeight="1">
      <c r="A27" s="133" t="s">
        <v>26</v>
      </c>
      <c r="B27" s="127" t="s">
        <v>27</v>
      </c>
      <c r="C27" s="87">
        <f>C28</f>
        <v>150</v>
      </c>
      <c r="D27" s="87">
        <f>D28</f>
        <v>150</v>
      </c>
      <c r="E27" s="87">
        <f>E28</f>
        <v>150</v>
      </c>
    </row>
    <row r="28" spans="1:5" ht="33.75" customHeight="1">
      <c r="A28" s="134" t="s">
        <v>28</v>
      </c>
      <c r="B28" s="135" t="s">
        <v>194</v>
      </c>
      <c r="C28" s="85">
        <v>150</v>
      </c>
      <c r="D28" s="85">
        <v>150</v>
      </c>
      <c r="E28" s="85">
        <v>150</v>
      </c>
    </row>
    <row r="29" spans="1:5" ht="33" customHeight="1">
      <c r="A29" s="136" t="s">
        <v>29</v>
      </c>
      <c r="B29" s="127" t="s">
        <v>30</v>
      </c>
      <c r="C29" s="87">
        <f>C30+C32</f>
        <v>215</v>
      </c>
      <c r="D29" s="87">
        <f>D30+D32</f>
        <v>215</v>
      </c>
      <c r="E29" s="87">
        <f>E30+E32</f>
        <v>215</v>
      </c>
    </row>
    <row r="30" spans="1:5" s="5" customFormat="1" ht="39.75" customHeight="1">
      <c r="A30" s="55" t="s">
        <v>148</v>
      </c>
      <c r="B30" s="49" t="s">
        <v>149</v>
      </c>
      <c r="C30" s="82">
        <f>C31</f>
        <v>70</v>
      </c>
      <c r="D30" s="82">
        <f>D31</f>
        <v>70</v>
      </c>
      <c r="E30" s="82">
        <f>E31</f>
        <v>70</v>
      </c>
    </row>
    <row r="31" spans="1:5" ht="43.5" customHeight="1">
      <c r="A31" s="45" t="s">
        <v>150</v>
      </c>
      <c r="B31" s="37" t="s">
        <v>151</v>
      </c>
      <c r="C31" s="79">
        <v>70</v>
      </c>
      <c r="D31" s="79">
        <v>70</v>
      </c>
      <c r="E31" s="79">
        <v>70</v>
      </c>
    </row>
    <row r="32" spans="1:5" s="5" customFormat="1" ht="36" customHeight="1">
      <c r="A32" s="56" t="s">
        <v>152</v>
      </c>
      <c r="B32" s="49" t="s">
        <v>153</v>
      </c>
      <c r="C32" s="82">
        <f>C33</f>
        <v>145</v>
      </c>
      <c r="D32" s="82">
        <f>D33</f>
        <v>145</v>
      </c>
      <c r="E32" s="82">
        <f>E33</f>
        <v>145</v>
      </c>
    </row>
    <row r="33" spans="1:5" s="5" customFormat="1" ht="33" customHeight="1">
      <c r="A33" s="45" t="s">
        <v>154</v>
      </c>
      <c r="B33" s="37" t="s">
        <v>155</v>
      </c>
      <c r="C33" s="79">
        <v>145</v>
      </c>
      <c r="D33" s="79">
        <v>145</v>
      </c>
      <c r="E33" s="79">
        <v>145</v>
      </c>
    </row>
    <row r="34" spans="1:5" ht="39" customHeight="1">
      <c r="A34" s="122" t="s">
        <v>31</v>
      </c>
      <c r="B34" s="123" t="s">
        <v>111</v>
      </c>
      <c r="C34" s="124">
        <f aca="true" t="shared" si="1" ref="C34:E35">C35</f>
        <v>30</v>
      </c>
      <c r="D34" s="124">
        <f t="shared" si="1"/>
        <v>30</v>
      </c>
      <c r="E34" s="124">
        <f t="shared" si="1"/>
        <v>30</v>
      </c>
    </row>
    <row r="35" spans="1:5" s="5" customFormat="1" ht="40.5" customHeight="1">
      <c r="A35" s="137" t="s">
        <v>32</v>
      </c>
      <c r="B35" s="127" t="s">
        <v>33</v>
      </c>
      <c r="C35" s="87">
        <f t="shared" si="1"/>
        <v>30</v>
      </c>
      <c r="D35" s="87">
        <f t="shared" si="1"/>
        <v>30</v>
      </c>
      <c r="E35" s="87">
        <f t="shared" si="1"/>
        <v>30</v>
      </c>
    </row>
    <row r="36" spans="1:5" s="5" customFormat="1" ht="57.75" customHeight="1">
      <c r="A36" s="138" t="s">
        <v>34</v>
      </c>
      <c r="B36" s="135" t="s">
        <v>35</v>
      </c>
      <c r="C36" s="85">
        <v>30</v>
      </c>
      <c r="D36" s="85">
        <v>30</v>
      </c>
      <c r="E36" s="85">
        <v>30</v>
      </c>
    </row>
    <row r="37" spans="1:5" s="5" customFormat="1" ht="56.25" customHeight="1">
      <c r="A37" s="122" t="s">
        <v>36</v>
      </c>
      <c r="B37" s="123" t="s">
        <v>37</v>
      </c>
      <c r="C37" s="124">
        <f>C38+C43+C46</f>
        <v>829.8999999999999</v>
      </c>
      <c r="D37" s="124">
        <f>D38+D43+D46</f>
        <v>829.8999999999999</v>
      </c>
      <c r="E37" s="124">
        <f>E38+E43+E46</f>
        <v>829.8999999999999</v>
      </c>
    </row>
    <row r="38" spans="1:5" ht="52.5" customHeight="1" hidden="1">
      <c r="A38" s="136" t="s">
        <v>266</v>
      </c>
      <c r="B38" s="127" t="s">
        <v>267</v>
      </c>
      <c r="C38" s="85">
        <f>C39+C41</f>
        <v>264.59999999999997</v>
      </c>
      <c r="D38" s="85">
        <f>D39+D41</f>
        <v>264.59999999999997</v>
      </c>
      <c r="E38" s="85">
        <f>E39+E41</f>
        <v>264.59999999999997</v>
      </c>
    </row>
    <row r="39" spans="1:5" ht="53.25" customHeight="1" hidden="1">
      <c r="A39" s="136" t="s">
        <v>145</v>
      </c>
      <c r="B39" s="127" t="s">
        <v>146</v>
      </c>
      <c r="C39" s="85">
        <f>C40</f>
        <v>21.9</v>
      </c>
      <c r="D39" s="85">
        <f>D40</f>
        <v>21.9</v>
      </c>
      <c r="E39" s="85">
        <f>E40</f>
        <v>21.9</v>
      </c>
    </row>
    <row r="40" spans="1:5" ht="57" customHeight="1">
      <c r="A40" s="138" t="s">
        <v>147</v>
      </c>
      <c r="B40" s="135" t="s">
        <v>214</v>
      </c>
      <c r="C40" s="85">
        <v>21.9</v>
      </c>
      <c r="D40" s="85">
        <v>21.9</v>
      </c>
      <c r="E40" s="85">
        <v>21.9</v>
      </c>
    </row>
    <row r="41" spans="1:5" s="5" customFormat="1" ht="48" customHeight="1">
      <c r="A41" s="136" t="s">
        <v>268</v>
      </c>
      <c r="B41" s="127" t="s">
        <v>269</v>
      </c>
      <c r="C41" s="139">
        <f>C42</f>
        <v>242.7</v>
      </c>
      <c r="D41" s="139">
        <f>D42</f>
        <v>242.7</v>
      </c>
      <c r="E41" s="139">
        <f>E42</f>
        <v>242.7</v>
      </c>
    </row>
    <row r="42" spans="1:5" s="5" customFormat="1" ht="36" customHeight="1">
      <c r="A42" s="57" t="s">
        <v>270</v>
      </c>
      <c r="B42" s="58" t="s">
        <v>271</v>
      </c>
      <c r="C42" s="83">
        <v>242.7</v>
      </c>
      <c r="D42" s="83">
        <v>242.7</v>
      </c>
      <c r="E42" s="83">
        <v>242.7</v>
      </c>
    </row>
    <row r="43" spans="1:5" ht="27" customHeight="1">
      <c r="A43" s="136" t="s">
        <v>112</v>
      </c>
      <c r="B43" s="127" t="s">
        <v>113</v>
      </c>
      <c r="C43" s="140">
        <f>C45</f>
        <v>50</v>
      </c>
      <c r="D43" s="140">
        <f>D45</f>
        <v>50</v>
      </c>
      <c r="E43" s="140">
        <f>E45</f>
        <v>50</v>
      </c>
    </row>
    <row r="44" spans="1:5" s="5" customFormat="1" ht="43.5" customHeight="1">
      <c r="A44" s="56" t="s">
        <v>115</v>
      </c>
      <c r="B44" s="49" t="s">
        <v>139</v>
      </c>
      <c r="C44" s="143">
        <f>C45</f>
        <v>50</v>
      </c>
      <c r="D44" s="143">
        <f>D45</f>
        <v>50</v>
      </c>
      <c r="E44" s="143">
        <f>E45</f>
        <v>50</v>
      </c>
    </row>
    <row r="45" spans="1:5" s="5" customFormat="1" ht="63.75" customHeight="1">
      <c r="A45" s="45" t="s">
        <v>114</v>
      </c>
      <c r="B45" s="37" t="s">
        <v>195</v>
      </c>
      <c r="C45" s="76">
        <v>50</v>
      </c>
      <c r="D45" s="76">
        <v>50</v>
      </c>
      <c r="E45" s="76">
        <v>50</v>
      </c>
    </row>
    <row r="46" spans="1:5" ht="72" customHeight="1">
      <c r="A46" s="56" t="s">
        <v>38</v>
      </c>
      <c r="B46" s="49" t="s">
        <v>39</v>
      </c>
      <c r="C46" s="82">
        <f aca="true" t="shared" si="2" ref="C46:E47">C47</f>
        <v>515.3</v>
      </c>
      <c r="D46" s="82">
        <f t="shared" si="2"/>
        <v>515.3</v>
      </c>
      <c r="E46" s="82">
        <f t="shared" si="2"/>
        <v>515.3</v>
      </c>
    </row>
    <row r="47" spans="1:5" ht="69.75" customHeight="1">
      <c r="A47" s="56" t="s">
        <v>40</v>
      </c>
      <c r="B47" s="49" t="s">
        <v>41</v>
      </c>
      <c r="C47" s="82">
        <f t="shared" si="2"/>
        <v>515.3</v>
      </c>
      <c r="D47" s="82">
        <f t="shared" si="2"/>
        <v>515.3</v>
      </c>
      <c r="E47" s="82">
        <f t="shared" si="2"/>
        <v>515.3</v>
      </c>
    </row>
    <row r="48" spans="1:5" ht="58.5" customHeight="1">
      <c r="A48" s="45" t="s">
        <v>42</v>
      </c>
      <c r="B48" s="37" t="s">
        <v>156</v>
      </c>
      <c r="C48" s="79">
        <v>515.3</v>
      </c>
      <c r="D48" s="79">
        <v>515.3</v>
      </c>
      <c r="E48" s="79">
        <v>515.3</v>
      </c>
    </row>
    <row r="49" spans="1:5" ht="48" customHeight="1">
      <c r="A49" s="122" t="s">
        <v>43</v>
      </c>
      <c r="B49" s="123" t="s">
        <v>316</v>
      </c>
      <c r="C49" s="124">
        <f>C50</f>
        <v>651.6</v>
      </c>
      <c r="D49" s="124">
        <f>D50</f>
        <v>651.6</v>
      </c>
      <c r="E49" s="124">
        <f>E50</f>
        <v>651.6</v>
      </c>
    </row>
    <row r="50" spans="1:5" ht="39" customHeight="1">
      <c r="A50" s="137" t="s">
        <v>141</v>
      </c>
      <c r="B50" s="127" t="s">
        <v>140</v>
      </c>
      <c r="C50" s="128">
        <f>C51+C53</f>
        <v>651.6</v>
      </c>
      <c r="D50" s="128">
        <f>D51+D53</f>
        <v>651.6</v>
      </c>
      <c r="E50" s="128">
        <f>E51+E53</f>
        <v>651.6</v>
      </c>
    </row>
    <row r="51" spans="1:5" s="5" customFormat="1" ht="36.75" customHeight="1">
      <c r="A51" s="45" t="s">
        <v>118</v>
      </c>
      <c r="B51" s="37" t="s">
        <v>117</v>
      </c>
      <c r="C51" s="79">
        <f>C52</f>
        <v>651.6</v>
      </c>
      <c r="D51" s="79">
        <f>D52</f>
        <v>651.6</v>
      </c>
      <c r="E51" s="79">
        <f>E52</f>
        <v>651.6</v>
      </c>
    </row>
    <row r="52" spans="1:5" ht="36.75" customHeight="1">
      <c r="A52" s="45" t="s">
        <v>116</v>
      </c>
      <c r="B52" s="37" t="s">
        <v>157</v>
      </c>
      <c r="C52" s="79">
        <v>651.6</v>
      </c>
      <c r="D52" s="79">
        <v>651.6</v>
      </c>
      <c r="E52" s="79">
        <v>651.6</v>
      </c>
    </row>
    <row r="53" spans="1:5" ht="36.75" customHeight="1" hidden="1">
      <c r="A53" s="54" t="s">
        <v>272</v>
      </c>
      <c r="B53" s="33" t="s">
        <v>273</v>
      </c>
      <c r="C53" s="75">
        <f>C54</f>
        <v>0</v>
      </c>
      <c r="D53" s="75">
        <f>D54</f>
        <v>0</v>
      </c>
      <c r="E53" s="75">
        <f>E54</f>
        <v>0</v>
      </c>
    </row>
    <row r="54" spans="1:5" ht="31.5" customHeight="1" hidden="1">
      <c r="A54" s="45" t="s">
        <v>274</v>
      </c>
      <c r="B54" s="37" t="s">
        <v>275</v>
      </c>
      <c r="C54" s="76">
        <v>0</v>
      </c>
      <c r="D54" s="76">
        <v>0</v>
      </c>
      <c r="E54" s="76">
        <v>0</v>
      </c>
    </row>
    <row r="55" spans="1:5" ht="39" customHeight="1">
      <c r="A55" s="122" t="s">
        <v>245</v>
      </c>
      <c r="B55" s="123" t="s">
        <v>246</v>
      </c>
      <c r="C55" s="124">
        <f aca="true" t="shared" si="3" ref="C55:E56">C56</f>
        <v>50</v>
      </c>
      <c r="D55" s="124">
        <f t="shared" si="3"/>
        <v>50</v>
      </c>
      <c r="E55" s="124">
        <f t="shared" si="3"/>
        <v>50</v>
      </c>
    </row>
    <row r="56" spans="1:5" ht="54.75" customHeight="1">
      <c r="A56" s="144" t="s">
        <v>364</v>
      </c>
      <c r="B56" s="49" t="s">
        <v>363</v>
      </c>
      <c r="C56" s="131">
        <f t="shared" si="3"/>
        <v>50</v>
      </c>
      <c r="D56" s="131">
        <f t="shared" si="3"/>
        <v>50</v>
      </c>
      <c r="E56" s="131">
        <f t="shared" si="3"/>
        <v>50</v>
      </c>
    </row>
    <row r="57" spans="1:5" ht="51.75" customHeight="1">
      <c r="A57" s="57" t="s">
        <v>366</v>
      </c>
      <c r="B57" s="58" t="s">
        <v>365</v>
      </c>
      <c r="C57" s="83">
        <v>50</v>
      </c>
      <c r="D57" s="83">
        <v>50</v>
      </c>
      <c r="E57" s="83">
        <v>50</v>
      </c>
    </row>
    <row r="58" spans="1:5" s="5" customFormat="1" ht="33" customHeight="1" hidden="1">
      <c r="A58" s="40" t="s">
        <v>44</v>
      </c>
      <c r="B58" s="41" t="s">
        <v>45</v>
      </c>
      <c r="C58" s="77">
        <f aca="true" t="shared" si="4" ref="C58:E59">C59</f>
        <v>0</v>
      </c>
      <c r="D58" s="77">
        <f t="shared" si="4"/>
        <v>0</v>
      </c>
      <c r="E58" s="77">
        <f t="shared" si="4"/>
        <v>0</v>
      </c>
    </row>
    <row r="59" spans="1:5" s="5" customFormat="1" ht="39.75" customHeight="1" hidden="1">
      <c r="A59" s="59" t="s">
        <v>46</v>
      </c>
      <c r="B59" s="53" t="s">
        <v>47</v>
      </c>
      <c r="C59" s="75">
        <f t="shared" si="4"/>
        <v>0</v>
      </c>
      <c r="D59" s="75">
        <f t="shared" si="4"/>
        <v>0</v>
      </c>
      <c r="E59" s="75">
        <f t="shared" si="4"/>
        <v>0</v>
      </c>
    </row>
    <row r="60" spans="1:5" s="5" customFormat="1" ht="42" customHeight="1" hidden="1">
      <c r="A60" s="57" t="s">
        <v>48</v>
      </c>
      <c r="B60" s="58" t="s">
        <v>158</v>
      </c>
      <c r="C60" s="78">
        <v>0</v>
      </c>
      <c r="D60" s="78">
        <v>0</v>
      </c>
      <c r="E60" s="78">
        <v>0</v>
      </c>
    </row>
    <row r="61" spans="1:5" ht="34.5" customHeight="1">
      <c r="A61" s="159" t="s">
        <v>49</v>
      </c>
      <c r="B61" s="141" t="s">
        <v>50</v>
      </c>
      <c r="C61" s="142">
        <f>C62+C101</f>
        <v>51071.100000000006</v>
      </c>
      <c r="D61" s="142">
        <f>D62+D101</f>
        <v>53281.700000000004</v>
      </c>
      <c r="E61" s="142">
        <f>E62+E101</f>
        <v>52663.3</v>
      </c>
    </row>
    <row r="62" spans="1:5" ht="42" customHeight="1">
      <c r="A62" s="132" t="s">
        <v>51</v>
      </c>
      <c r="B62" s="123" t="s">
        <v>52</v>
      </c>
      <c r="C62" s="124">
        <f>C63+C70+C78+C85</f>
        <v>51071.100000000006</v>
      </c>
      <c r="D62" s="124">
        <f>D63+D70+D78+D85</f>
        <v>53281.700000000004</v>
      </c>
      <c r="E62" s="124">
        <f>E63+E70+E78+E85</f>
        <v>52663.3</v>
      </c>
    </row>
    <row r="63" spans="1:5" ht="40.5" customHeight="1">
      <c r="A63" s="132" t="s">
        <v>295</v>
      </c>
      <c r="B63" s="123" t="s">
        <v>215</v>
      </c>
      <c r="C63" s="124">
        <f>C64+C66</f>
        <v>17118.300000000003</v>
      </c>
      <c r="D63" s="124">
        <f>D64+D66</f>
        <v>17693.800000000003</v>
      </c>
      <c r="E63" s="124">
        <f>E64+E66</f>
        <v>17633.300000000003</v>
      </c>
    </row>
    <row r="64" spans="1:5" ht="27.75" customHeight="1">
      <c r="A64" s="48" t="s">
        <v>296</v>
      </c>
      <c r="B64" s="145" t="s">
        <v>226</v>
      </c>
      <c r="C64" s="80">
        <f>C65</f>
        <v>6326.6</v>
      </c>
      <c r="D64" s="80">
        <f>D65</f>
        <v>6165.6</v>
      </c>
      <c r="E64" s="80">
        <f>E65</f>
        <v>5304.1</v>
      </c>
    </row>
    <row r="65" spans="1:5" ht="40.5" customHeight="1">
      <c r="A65" s="50" t="s">
        <v>297</v>
      </c>
      <c r="B65" s="61" t="s">
        <v>225</v>
      </c>
      <c r="C65" s="76">
        <v>6326.6</v>
      </c>
      <c r="D65" s="76">
        <v>6165.6</v>
      </c>
      <c r="E65" s="76">
        <v>5304.1</v>
      </c>
    </row>
    <row r="66" spans="1:5" ht="46.5" customHeight="1">
      <c r="A66" s="48" t="s">
        <v>332</v>
      </c>
      <c r="B66" s="145" t="s">
        <v>333</v>
      </c>
      <c r="C66" s="80">
        <f>C67</f>
        <v>10791.7</v>
      </c>
      <c r="D66" s="80">
        <f>D67</f>
        <v>11528.2</v>
      </c>
      <c r="E66" s="80">
        <f>E67</f>
        <v>12329.2</v>
      </c>
    </row>
    <row r="67" spans="1:5" ht="51" customHeight="1">
      <c r="A67" s="73" t="s">
        <v>334</v>
      </c>
      <c r="B67" s="74" t="s">
        <v>335</v>
      </c>
      <c r="C67" s="85">
        <v>10791.7</v>
      </c>
      <c r="D67" s="85">
        <v>11528.2</v>
      </c>
      <c r="E67" s="85">
        <v>12329.2</v>
      </c>
    </row>
    <row r="68" spans="1:5" ht="33" customHeight="1" hidden="1">
      <c r="A68" s="86" t="s">
        <v>315</v>
      </c>
      <c r="B68" s="42" t="s">
        <v>240</v>
      </c>
      <c r="C68" s="81">
        <f>C69</f>
        <v>0</v>
      </c>
      <c r="D68" s="81">
        <f>D69</f>
        <v>0</v>
      </c>
      <c r="E68" s="81">
        <f>E69</f>
        <v>0</v>
      </c>
    </row>
    <row r="69" spans="1:5" ht="40.5" customHeight="1" hidden="1">
      <c r="A69" s="71" t="s">
        <v>314</v>
      </c>
      <c r="B69" s="62" t="s">
        <v>241</v>
      </c>
      <c r="C69" s="84">
        <v>0</v>
      </c>
      <c r="D69" s="84">
        <v>0</v>
      </c>
      <c r="E69" s="84">
        <v>0</v>
      </c>
    </row>
    <row r="70" spans="1:5" ht="39.75" customHeight="1">
      <c r="A70" s="146" t="s">
        <v>313</v>
      </c>
      <c r="B70" s="147" t="s">
        <v>276</v>
      </c>
      <c r="C70" s="148">
        <f>C71+C73</f>
        <v>3000</v>
      </c>
      <c r="D70" s="148">
        <f>D71+D73</f>
        <v>3000</v>
      </c>
      <c r="E70" s="148">
        <f>E71+E73</f>
        <v>3000</v>
      </c>
    </row>
    <row r="71" spans="1:5" ht="39.75" customHeight="1" hidden="1">
      <c r="A71" s="63" t="s">
        <v>312</v>
      </c>
      <c r="B71" s="44" t="s">
        <v>322</v>
      </c>
      <c r="C71" s="149">
        <f>C72</f>
        <v>0</v>
      </c>
      <c r="D71" s="149">
        <f>D72</f>
        <v>0</v>
      </c>
      <c r="E71" s="149">
        <f>E72</f>
        <v>0</v>
      </c>
    </row>
    <row r="72" spans="1:5" ht="40.5" customHeight="1" hidden="1">
      <c r="A72" s="64" t="s">
        <v>311</v>
      </c>
      <c r="B72" s="65" t="s">
        <v>327</v>
      </c>
      <c r="C72" s="150">
        <v>0</v>
      </c>
      <c r="D72" s="150">
        <v>0</v>
      </c>
      <c r="E72" s="150">
        <v>0</v>
      </c>
    </row>
    <row r="73" spans="1:5" ht="33.75" customHeight="1">
      <c r="A73" s="151" t="s">
        <v>310</v>
      </c>
      <c r="B73" s="152" t="s">
        <v>277</v>
      </c>
      <c r="C73" s="153">
        <f>C74</f>
        <v>3000</v>
      </c>
      <c r="D73" s="153">
        <f>D74</f>
        <v>3000</v>
      </c>
      <c r="E73" s="153">
        <f>E74</f>
        <v>3000</v>
      </c>
    </row>
    <row r="74" spans="1:5" ht="36" customHeight="1">
      <c r="A74" s="68" t="s">
        <v>298</v>
      </c>
      <c r="B74" s="66" t="s">
        <v>216</v>
      </c>
      <c r="C74" s="87">
        <f>C75+C76+C77</f>
        <v>3000</v>
      </c>
      <c r="D74" s="87">
        <f>D75+D76+D77</f>
        <v>3000</v>
      </c>
      <c r="E74" s="87">
        <f>E75+E76+E77</f>
        <v>3000</v>
      </c>
    </row>
    <row r="75" spans="1:5" ht="45.75" customHeight="1">
      <c r="A75" s="69" t="s">
        <v>298</v>
      </c>
      <c r="B75" s="65" t="s">
        <v>323</v>
      </c>
      <c r="C75" s="79">
        <v>3000</v>
      </c>
      <c r="D75" s="79">
        <v>3000</v>
      </c>
      <c r="E75" s="79">
        <v>3000</v>
      </c>
    </row>
    <row r="76" spans="1:5" ht="35.25" customHeight="1" hidden="1">
      <c r="A76" s="69" t="s">
        <v>278</v>
      </c>
      <c r="B76" s="65" t="s">
        <v>370</v>
      </c>
      <c r="C76" s="76">
        <v>0</v>
      </c>
      <c r="D76" s="76">
        <v>0</v>
      </c>
      <c r="E76" s="76">
        <v>0</v>
      </c>
    </row>
    <row r="77" spans="1:5" ht="43.5" customHeight="1" hidden="1">
      <c r="A77" s="69" t="s">
        <v>298</v>
      </c>
      <c r="B77" s="67" t="s">
        <v>279</v>
      </c>
      <c r="C77" s="76">
        <v>0</v>
      </c>
      <c r="D77" s="76">
        <v>0</v>
      </c>
      <c r="E77" s="76">
        <v>0</v>
      </c>
    </row>
    <row r="78" spans="1:5" ht="36" customHeight="1">
      <c r="A78" s="154" t="s">
        <v>309</v>
      </c>
      <c r="B78" s="123" t="s">
        <v>217</v>
      </c>
      <c r="C78" s="124">
        <f>C79+C83</f>
        <v>768.8</v>
      </c>
      <c r="D78" s="124">
        <f>D79+D83</f>
        <v>578.7</v>
      </c>
      <c r="E78" s="124">
        <f>E79+E83</f>
        <v>578.9000000000001</v>
      </c>
    </row>
    <row r="79" spans="1:5" ht="41.25" customHeight="1">
      <c r="A79" s="155" t="s">
        <v>308</v>
      </c>
      <c r="B79" s="127" t="s">
        <v>53</v>
      </c>
      <c r="C79" s="128">
        <f>C80</f>
        <v>414.9</v>
      </c>
      <c r="D79" s="128">
        <f>D80</f>
        <v>211.1</v>
      </c>
      <c r="E79" s="128">
        <f>E80</f>
        <v>211.3</v>
      </c>
    </row>
    <row r="80" spans="1:5" ht="35.25" customHeight="1">
      <c r="A80" s="48" t="s">
        <v>307</v>
      </c>
      <c r="B80" s="49" t="s">
        <v>196</v>
      </c>
      <c r="C80" s="80">
        <f>C81+C82</f>
        <v>414.9</v>
      </c>
      <c r="D80" s="80">
        <f>D81+D82</f>
        <v>211.1</v>
      </c>
      <c r="E80" s="80">
        <f>E81+E82</f>
        <v>211.3</v>
      </c>
    </row>
    <row r="81" spans="1:5" ht="39" customHeight="1">
      <c r="A81" s="50" t="s">
        <v>307</v>
      </c>
      <c r="B81" s="37" t="s">
        <v>159</v>
      </c>
      <c r="C81" s="79">
        <v>6.9</v>
      </c>
      <c r="D81" s="79">
        <v>7.1</v>
      </c>
      <c r="E81" s="79">
        <v>7.3</v>
      </c>
    </row>
    <row r="82" spans="1:5" ht="57" customHeight="1">
      <c r="A82" s="50" t="s">
        <v>307</v>
      </c>
      <c r="B82" s="37" t="s">
        <v>144</v>
      </c>
      <c r="C82" s="76">
        <v>408</v>
      </c>
      <c r="D82" s="76">
        <v>204</v>
      </c>
      <c r="E82" s="76">
        <v>204</v>
      </c>
    </row>
    <row r="83" spans="1:5" ht="43.5" customHeight="1">
      <c r="A83" s="156" t="s">
        <v>304</v>
      </c>
      <c r="B83" s="127" t="s">
        <v>402</v>
      </c>
      <c r="C83" s="87">
        <f>C84</f>
        <v>353.9</v>
      </c>
      <c r="D83" s="87">
        <f>D84</f>
        <v>367.6</v>
      </c>
      <c r="E83" s="87">
        <f>E84</f>
        <v>367.6</v>
      </c>
    </row>
    <row r="84" spans="1:5" ht="48.75" customHeight="1">
      <c r="A84" s="50" t="s">
        <v>299</v>
      </c>
      <c r="B84" s="37" t="s">
        <v>403</v>
      </c>
      <c r="C84" s="79">
        <v>353.9</v>
      </c>
      <c r="D84" s="79">
        <v>367.6</v>
      </c>
      <c r="E84" s="79">
        <v>367.6</v>
      </c>
    </row>
    <row r="85" spans="1:5" ht="33" customHeight="1">
      <c r="A85" s="132" t="s">
        <v>303</v>
      </c>
      <c r="B85" s="123" t="s">
        <v>54</v>
      </c>
      <c r="C85" s="124">
        <f>C86+C91</f>
        <v>30184</v>
      </c>
      <c r="D85" s="124">
        <f>D86+D91</f>
        <v>32009.2</v>
      </c>
      <c r="E85" s="124">
        <f>E86+E91</f>
        <v>31451.099999999995</v>
      </c>
    </row>
    <row r="86" spans="1:5" ht="57" customHeight="1">
      <c r="A86" s="132" t="s">
        <v>302</v>
      </c>
      <c r="B86" s="123" t="s">
        <v>232</v>
      </c>
      <c r="C86" s="124">
        <f>C87</f>
        <v>1103.4</v>
      </c>
      <c r="D86" s="124">
        <f>D87</f>
        <v>1147.5</v>
      </c>
      <c r="E86" s="124">
        <f>E87</f>
        <v>1193.3000000000002</v>
      </c>
    </row>
    <row r="87" spans="1:5" ht="62.25" customHeight="1">
      <c r="A87" s="156" t="s">
        <v>300</v>
      </c>
      <c r="B87" s="127" t="s">
        <v>231</v>
      </c>
      <c r="C87" s="87">
        <f>C88+C89+C90</f>
        <v>1103.4</v>
      </c>
      <c r="D87" s="87">
        <f>D88+D89+D90</f>
        <v>1147.5</v>
      </c>
      <c r="E87" s="87">
        <f>E88+E89+E90</f>
        <v>1193.3000000000002</v>
      </c>
    </row>
    <row r="88" spans="1:5" ht="63.75" customHeight="1">
      <c r="A88" s="60" t="s">
        <v>300</v>
      </c>
      <c r="B88" s="58" t="s">
        <v>350</v>
      </c>
      <c r="C88" s="83">
        <v>84.4</v>
      </c>
      <c r="D88" s="83">
        <v>87.8</v>
      </c>
      <c r="E88" s="83">
        <v>91.3</v>
      </c>
    </row>
    <row r="89" spans="1:5" ht="45.75" customHeight="1">
      <c r="A89" s="60" t="s">
        <v>300</v>
      </c>
      <c r="B89" s="58" t="s">
        <v>351</v>
      </c>
      <c r="C89" s="83">
        <f>53.2+327.6</f>
        <v>380.8</v>
      </c>
      <c r="D89" s="83">
        <v>396</v>
      </c>
      <c r="E89" s="83">
        <v>411.8</v>
      </c>
    </row>
    <row r="90" spans="1:5" ht="48.75" customHeight="1">
      <c r="A90" s="60" t="s">
        <v>300</v>
      </c>
      <c r="B90" s="58" t="s">
        <v>368</v>
      </c>
      <c r="C90" s="83">
        <v>638.2</v>
      </c>
      <c r="D90" s="83">
        <v>663.7</v>
      </c>
      <c r="E90" s="83">
        <v>690.2</v>
      </c>
    </row>
    <row r="91" spans="1:5" ht="39.75" customHeight="1">
      <c r="A91" s="132" t="s">
        <v>306</v>
      </c>
      <c r="B91" s="123" t="s">
        <v>218</v>
      </c>
      <c r="C91" s="124">
        <f>C92</f>
        <v>29080.6</v>
      </c>
      <c r="D91" s="124">
        <f>SUM(D93:D100)</f>
        <v>30861.7</v>
      </c>
      <c r="E91" s="124">
        <f>SUM(E93:E100)</f>
        <v>30257.799999999996</v>
      </c>
    </row>
    <row r="92" spans="1:5" ht="42" customHeight="1">
      <c r="A92" s="133" t="s">
        <v>305</v>
      </c>
      <c r="B92" s="127" t="s">
        <v>197</v>
      </c>
      <c r="C92" s="128">
        <f>C94+C95+C96+C97+C99+C100+C98+C93</f>
        <v>29080.6</v>
      </c>
      <c r="D92" s="128">
        <f>D94+D95+D96+D97+D99+D100+D98+D93</f>
        <v>30861.7</v>
      </c>
      <c r="E92" s="128">
        <f>E94+E95+E96+E97+E99+E100+E98+E93</f>
        <v>30257.8</v>
      </c>
    </row>
    <row r="93" spans="1:5" ht="42" customHeight="1">
      <c r="A93" s="60" t="s">
        <v>301</v>
      </c>
      <c r="B93" s="37" t="s">
        <v>367</v>
      </c>
      <c r="C93" s="79">
        <v>4644.4</v>
      </c>
      <c r="D93" s="79">
        <f>3712.4+511.4</f>
        <v>4223.8</v>
      </c>
      <c r="E93" s="79">
        <f>3681.8+937.5</f>
        <v>4619.3</v>
      </c>
    </row>
    <row r="94" spans="1:5" ht="66" customHeight="1">
      <c r="A94" s="60" t="s">
        <v>301</v>
      </c>
      <c r="B94" s="58" t="s">
        <v>411</v>
      </c>
      <c r="C94" s="85">
        <f>302.5+1733.8+2733.6</f>
        <v>4769.9</v>
      </c>
      <c r="D94" s="85">
        <f>314.5+1307.6+2733.6</f>
        <v>4355.7</v>
      </c>
      <c r="E94" s="85">
        <f>327.1+1307.6+2733.6</f>
        <v>4368.299999999999</v>
      </c>
    </row>
    <row r="95" spans="1:5" ht="42" customHeight="1">
      <c r="A95" s="60" t="s">
        <v>301</v>
      </c>
      <c r="B95" s="58" t="s">
        <v>351</v>
      </c>
      <c r="C95" s="85">
        <f>1976.3+135.4+10</f>
        <v>2121.7</v>
      </c>
      <c r="D95" s="85">
        <f>2055.4+140.8+10</f>
        <v>2206.2000000000003</v>
      </c>
      <c r="E95" s="85">
        <f>2137.6+146.4+10</f>
        <v>2294</v>
      </c>
    </row>
    <row r="96" spans="1:5" ht="49.5" customHeight="1">
      <c r="A96" s="60" t="s">
        <v>301</v>
      </c>
      <c r="B96" s="58" t="s">
        <v>350</v>
      </c>
      <c r="C96" s="85">
        <v>1634.7</v>
      </c>
      <c r="D96" s="85">
        <v>1700.1</v>
      </c>
      <c r="E96" s="85">
        <v>1768.1</v>
      </c>
    </row>
    <row r="97" spans="1:5" ht="57" customHeight="1">
      <c r="A97" s="60" t="s">
        <v>301</v>
      </c>
      <c r="B97" s="58" t="s">
        <v>349</v>
      </c>
      <c r="C97" s="85">
        <f>7645.4+5707.7+1033.6+533.9</f>
        <v>14920.599999999999</v>
      </c>
      <c r="D97" s="85">
        <f>7951.2+5936.1+1074.9+555.3</f>
        <v>15517.499999999998</v>
      </c>
      <c r="E97" s="85">
        <f>8269.3+6173.4+1117.9+577.5</f>
        <v>16138.099999999999</v>
      </c>
    </row>
    <row r="98" spans="1:5" ht="55.5" customHeight="1">
      <c r="A98" s="60" t="s">
        <v>301</v>
      </c>
      <c r="B98" s="58" t="s">
        <v>336</v>
      </c>
      <c r="C98" s="85">
        <v>0</v>
      </c>
      <c r="D98" s="85">
        <v>1829.5</v>
      </c>
      <c r="E98" s="85">
        <v>0</v>
      </c>
    </row>
    <row r="99" spans="1:5" ht="47.25" customHeight="1">
      <c r="A99" s="60" t="s">
        <v>301</v>
      </c>
      <c r="B99" s="58" t="s">
        <v>324</v>
      </c>
      <c r="C99" s="83">
        <f>510</f>
        <v>510</v>
      </c>
      <c r="D99" s="83">
        <v>530.4</v>
      </c>
      <c r="E99" s="83">
        <v>551.6</v>
      </c>
    </row>
    <row r="100" spans="1:5" ht="30.75" customHeight="1">
      <c r="A100" s="60" t="s">
        <v>301</v>
      </c>
      <c r="B100" s="58" t="s">
        <v>247</v>
      </c>
      <c r="C100" s="83">
        <v>479.3</v>
      </c>
      <c r="D100" s="83">
        <v>498.5</v>
      </c>
      <c r="E100" s="83">
        <v>518.4</v>
      </c>
    </row>
    <row r="101" spans="1:5" ht="26.25" customHeight="1" hidden="1">
      <c r="A101" s="108" t="s">
        <v>294</v>
      </c>
      <c r="B101" s="109" t="s">
        <v>280</v>
      </c>
      <c r="C101" s="110">
        <f>C102</f>
        <v>0</v>
      </c>
      <c r="D101" s="110">
        <f>D102</f>
        <v>0</v>
      </c>
      <c r="E101" s="110">
        <f>E102</f>
        <v>0</v>
      </c>
    </row>
    <row r="102" spans="1:5" ht="39.75" customHeight="1" hidden="1">
      <c r="A102" s="111" t="s">
        <v>407</v>
      </c>
      <c r="B102" s="112" t="s">
        <v>219</v>
      </c>
      <c r="C102" s="113">
        <f>C103+C104</f>
        <v>0</v>
      </c>
      <c r="D102" s="113">
        <f>D103+D104</f>
        <v>0</v>
      </c>
      <c r="E102" s="113">
        <f>E103+E104</f>
        <v>0</v>
      </c>
    </row>
    <row r="103" spans="1:5" ht="34.5" customHeight="1" hidden="1">
      <c r="A103" s="43" t="s">
        <v>408</v>
      </c>
      <c r="B103" s="23" t="s">
        <v>281</v>
      </c>
      <c r="C103" s="83">
        <v>0</v>
      </c>
      <c r="D103" s="83">
        <v>0</v>
      </c>
      <c r="E103" s="83">
        <v>0</v>
      </c>
    </row>
    <row r="104" spans="1:5" ht="33" customHeight="1" hidden="1">
      <c r="A104" s="43" t="s">
        <v>409</v>
      </c>
      <c r="B104" s="23" t="s">
        <v>219</v>
      </c>
      <c r="C104" s="83">
        <v>0</v>
      </c>
      <c r="D104" s="83">
        <v>0</v>
      </c>
      <c r="E104" s="83">
        <v>0</v>
      </c>
    </row>
    <row r="105" spans="1:5" ht="34.5" customHeight="1">
      <c r="A105" s="119"/>
      <c r="B105" s="157" t="s">
        <v>9</v>
      </c>
      <c r="C105" s="158">
        <f>C8+C61</f>
        <v>57809.8</v>
      </c>
      <c r="D105" s="158">
        <f>D8+D61</f>
        <v>60020.4</v>
      </c>
      <c r="E105" s="158">
        <f>E8+E61</f>
        <v>59402</v>
      </c>
    </row>
    <row r="106" spans="1:2" ht="12.75" customHeight="1">
      <c r="A106" s="220"/>
      <c r="B106" s="220"/>
    </row>
    <row r="107" spans="1:2" ht="12.75" customHeight="1">
      <c r="A107" s="220"/>
      <c r="B107" s="220"/>
    </row>
    <row r="108" spans="1:2" ht="12.75" customHeight="1">
      <c r="A108" s="220"/>
      <c r="B108" s="220"/>
    </row>
    <row r="109" spans="1:2" ht="12.75" customHeight="1">
      <c r="A109" s="220"/>
      <c r="B109" s="220"/>
    </row>
    <row r="110" spans="1:2" ht="12.75" customHeight="1">
      <c r="A110" s="220"/>
      <c r="B110" s="220"/>
    </row>
    <row r="111" spans="1:2" ht="12.75" customHeight="1">
      <c r="A111" s="220"/>
      <c r="B111" s="220"/>
    </row>
    <row r="112" spans="1:2" ht="12.75" customHeight="1">
      <c r="A112" s="220"/>
      <c r="B112" s="220"/>
    </row>
    <row r="113" spans="1:2" ht="12.75" customHeight="1">
      <c r="A113" s="220"/>
      <c r="B113" s="220"/>
    </row>
    <row r="114" spans="1:2" ht="12.75" customHeight="1">
      <c r="A114" s="220"/>
      <c r="B114" s="220"/>
    </row>
    <row r="115" spans="1:2" ht="12.75" customHeight="1">
      <c r="A115" s="220"/>
      <c r="B115" s="220"/>
    </row>
    <row r="116" spans="1:2" ht="12.75" customHeight="1">
      <c r="A116" s="220"/>
      <c r="B116" s="220"/>
    </row>
    <row r="117" spans="1:2" ht="12.75" customHeight="1">
      <c r="A117" s="220"/>
      <c r="B117" s="220"/>
    </row>
    <row r="118" spans="1:2" ht="12.75" customHeight="1">
      <c r="A118" s="220"/>
      <c r="B118" s="220"/>
    </row>
    <row r="119" spans="1:2" ht="12.75" customHeight="1">
      <c r="A119" s="220"/>
      <c r="B119" s="220"/>
    </row>
    <row r="120" spans="1:2" ht="12.75" customHeight="1">
      <c r="A120" s="220"/>
      <c r="B120" s="220"/>
    </row>
    <row r="121" spans="1:2" ht="12.75" customHeight="1">
      <c r="A121" s="220"/>
      <c r="B121" s="220"/>
    </row>
    <row r="122" spans="1:2" ht="12.75" customHeight="1">
      <c r="A122" s="220"/>
      <c r="B122" s="220"/>
    </row>
    <row r="123" spans="1:2" ht="12.75" customHeight="1">
      <c r="A123" s="220"/>
      <c r="B123" s="220"/>
    </row>
    <row r="124" spans="1:2" ht="12.75" customHeight="1">
      <c r="A124" s="220"/>
      <c r="B124" s="220"/>
    </row>
    <row r="125" spans="1:2" ht="12.75" customHeight="1">
      <c r="A125" s="220"/>
      <c r="B125" s="220"/>
    </row>
    <row r="126" spans="1:2" ht="12.75" customHeight="1">
      <c r="A126" s="220"/>
      <c r="B126" s="220"/>
    </row>
    <row r="127" spans="1:2" ht="12.75" customHeight="1">
      <c r="A127" s="220"/>
      <c r="B127" s="220"/>
    </row>
    <row r="128" spans="1:2" ht="12.75" customHeight="1">
      <c r="A128" s="220"/>
      <c r="B128" s="220"/>
    </row>
    <row r="129" spans="1:2" ht="12.75" customHeight="1">
      <c r="A129" s="220"/>
      <c r="B129" s="220"/>
    </row>
    <row r="130" spans="1:2" ht="12.75" customHeight="1">
      <c r="A130" s="220"/>
      <c r="B130" s="220"/>
    </row>
    <row r="131" spans="1:2" ht="12.75" customHeight="1">
      <c r="A131" s="220"/>
      <c r="B131" s="220"/>
    </row>
    <row r="132" spans="1:2" ht="12.75" customHeight="1">
      <c r="A132" s="220"/>
      <c r="B132" s="220"/>
    </row>
    <row r="133" spans="1:2" ht="12.75" customHeight="1">
      <c r="A133" s="220"/>
      <c r="B133" s="220"/>
    </row>
    <row r="134" spans="1:2" ht="12.75" customHeight="1">
      <c r="A134" s="220"/>
      <c r="B134" s="220"/>
    </row>
    <row r="135" spans="1:2" ht="12.75" customHeight="1">
      <c r="A135" s="220"/>
      <c r="B135" s="220"/>
    </row>
    <row r="136" spans="1:2" ht="12.75" customHeight="1">
      <c r="A136" s="220"/>
      <c r="B136" s="220"/>
    </row>
    <row r="137" spans="1:2" ht="12.75" customHeight="1">
      <c r="A137" s="220"/>
      <c r="B137" s="220"/>
    </row>
    <row r="138" spans="1:2" ht="12.75" customHeight="1">
      <c r="A138" s="220"/>
      <c r="B138" s="220"/>
    </row>
    <row r="139" spans="1:2" ht="12.75" customHeight="1">
      <c r="A139" s="220"/>
      <c r="B139" s="220"/>
    </row>
    <row r="140" spans="1:2" ht="12.75" customHeight="1">
      <c r="A140" s="220"/>
      <c r="B140" s="220"/>
    </row>
    <row r="141" spans="1:2" ht="12.75" customHeight="1">
      <c r="A141" s="220"/>
      <c r="B141" s="220"/>
    </row>
    <row r="142" spans="1:2" ht="12.75" customHeight="1">
      <c r="A142" s="220"/>
      <c r="B142" s="220"/>
    </row>
    <row r="143" spans="1:2" ht="12.75" customHeight="1">
      <c r="A143" s="220"/>
      <c r="B143" s="220"/>
    </row>
    <row r="144" spans="1:2" ht="12.75" customHeight="1">
      <c r="A144" s="220"/>
      <c r="B144" s="220"/>
    </row>
    <row r="145" spans="1:2" ht="12.75" customHeight="1">
      <c r="A145" s="220"/>
      <c r="B145" s="220"/>
    </row>
    <row r="146" spans="1:2" ht="12.75" customHeight="1">
      <c r="A146" s="220"/>
      <c r="B146" s="220"/>
    </row>
    <row r="147" spans="1:2" ht="12.75" customHeight="1">
      <c r="A147" s="220"/>
      <c r="B147" s="220"/>
    </row>
    <row r="148" spans="1:2" ht="12.75" customHeight="1">
      <c r="A148" s="220"/>
      <c r="B148" s="220"/>
    </row>
    <row r="149" spans="1:2" ht="12.75" customHeight="1">
      <c r="A149" s="220"/>
      <c r="B149" s="220"/>
    </row>
    <row r="150" spans="1:2" ht="12.75" customHeight="1">
      <c r="A150" s="220"/>
      <c r="B150" s="220"/>
    </row>
    <row r="151" spans="1:2" ht="12.75" customHeight="1">
      <c r="A151" s="220"/>
      <c r="B151" s="220"/>
    </row>
    <row r="152" spans="1:2" ht="12.75" customHeight="1">
      <c r="A152" s="220"/>
      <c r="B152" s="220"/>
    </row>
    <row r="153" spans="1:2" ht="12.75" customHeight="1">
      <c r="A153" s="220"/>
      <c r="B153" s="220"/>
    </row>
    <row r="154" spans="1:2" ht="12.75" customHeight="1">
      <c r="A154" s="220"/>
      <c r="B154" s="220"/>
    </row>
    <row r="155" spans="1:2" ht="12.75" customHeight="1">
      <c r="A155" s="220"/>
      <c r="B155" s="220"/>
    </row>
    <row r="156" spans="1:2" ht="12.75" customHeight="1">
      <c r="A156" s="220"/>
      <c r="B156" s="220"/>
    </row>
    <row r="157" spans="1:2" ht="12.75" customHeight="1">
      <c r="A157" s="220"/>
      <c r="B157" s="220"/>
    </row>
    <row r="158" spans="1:2" ht="12.75" customHeight="1">
      <c r="A158" s="220"/>
      <c r="B158" s="220"/>
    </row>
    <row r="159" spans="1:2" ht="12.75" customHeight="1">
      <c r="A159" s="220"/>
      <c r="B159" s="220"/>
    </row>
    <row r="160" spans="1:2" ht="12.75" customHeight="1">
      <c r="A160" s="220"/>
      <c r="B160" s="220"/>
    </row>
    <row r="161" spans="1:2" ht="12.75" customHeight="1">
      <c r="A161" s="220"/>
      <c r="B161" s="220"/>
    </row>
    <row r="162" spans="1:2" ht="12.75" customHeight="1">
      <c r="A162" s="220"/>
      <c r="B162" s="220"/>
    </row>
    <row r="163" spans="1:2" ht="12.75" customHeight="1">
      <c r="A163" s="220"/>
      <c r="B163" s="220"/>
    </row>
    <row r="164" spans="1:2" ht="12.75" customHeight="1">
      <c r="A164" s="220"/>
      <c r="B164" s="220"/>
    </row>
    <row r="165" spans="1:2" ht="12.75" customHeight="1">
      <c r="A165" s="220"/>
      <c r="B165" s="220"/>
    </row>
    <row r="166" spans="1:2" ht="12.75" customHeight="1">
      <c r="A166" s="220"/>
      <c r="B166" s="220"/>
    </row>
    <row r="167" spans="1:2" ht="12.75" customHeight="1">
      <c r="A167" s="220"/>
      <c r="B167" s="220"/>
    </row>
    <row r="168" spans="1:2" ht="12.75" customHeight="1">
      <c r="A168" s="220"/>
      <c r="B168" s="220"/>
    </row>
    <row r="169" spans="1:2" ht="12.75" customHeight="1">
      <c r="A169" s="220"/>
      <c r="B169" s="220"/>
    </row>
    <row r="170" spans="1:2" ht="12.75" customHeight="1">
      <c r="A170" s="220"/>
      <c r="B170" s="220"/>
    </row>
    <row r="171" spans="1:2" ht="12.75" customHeight="1">
      <c r="A171" s="220"/>
      <c r="B171" s="220"/>
    </row>
    <row r="172" spans="1:2" ht="12.75" customHeight="1">
      <c r="A172" s="220"/>
      <c r="B172" s="220"/>
    </row>
    <row r="173" spans="1:2" ht="12.75" customHeight="1">
      <c r="A173" s="220"/>
      <c r="B173" s="220"/>
    </row>
    <row r="174" spans="1:2" ht="12.75" customHeight="1">
      <c r="A174" s="220"/>
      <c r="B174" s="220"/>
    </row>
    <row r="175" spans="1:2" ht="12.75" customHeight="1">
      <c r="A175" s="220"/>
      <c r="B175" s="220"/>
    </row>
    <row r="176" spans="1:2" ht="12.75" customHeight="1">
      <c r="A176" s="220"/>
      <c r="B176" s="220"/>
    </row>
    <row r="177" spans="1:2" ht="12.75" customHeight="1">
      <c r="A177" s="220"/>
      <c r="B177" s="220"/>
    </row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</sheetData>
  <sheetProtection selectLockedCells="1" selectUnlockedCells="1"/>
  <mergeCells count="80">
    <mergeCell ref="D5:E5"/>
    <mergeCell ref="A3:E3"/>
    <mergeCell ref="A1:E1"/>
    <mergeCell ref="C4:E4"/>
    <mergeCell ref="A120:B120"/>
    <mergeCell ref="A119:B119"/>
    <mergeCell ref="C5:C6"/>
    <mergeCell ref="A4:B4"/>
    <mergeCell ref="A5:A6"/>
    <mergeCell ref="B5:B6"/>
    <mergeCell ref="A117:B117"/>
    <mergeCell ref="A118:B118"/>
    <mergeCell ref="A108:B108"/>
    <mergeCell ref="A109:B109"/>
    <mergeCell ref="A106:B106"/>
    <mergeCell ref="A107:B107"/>
    <mergeCell ref="A128:B128"/>
    <mergeCell ref="A129:B129"/>
    <mergeCell ref="A121:B121"/>
    <mergeCell ref="A110:B110"/>
    <mergeCell ref="A111:B111"/>
    <mergeCell ref="A112:B112"/>
    <mergeCell ref="A113:B113"/>
    <mergeCell ref="A114:B114"/>
    <mergeCell ref="A115:B115"/>
    <mergeCell ref="A116:B116"/>
    <mergeCell ref="A138:B138"/>
    <mergeCell ref="A139:B139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48:B148"/>
    <mergeCell ref="A149:B149"/>
    <mergeCell ref="A130:B130"/>
    <mergeCell ref="A131:B131"/>
    <mergeCell ref="A144:B144"/>
    <mergeCell ref="A145:B145"/>
    <mergeCell ref="A150:B150"/>
    <mergeCell ref="A151:B151"/>
    <mergeCell ref="A154:B154"/>
    <mergeCell ref="A155:B155"/>
    <mergeCell ref="A134:B134"/>
    <mergeCell ref="A135:B135"/>
    <mergeCell ref="A136:B136"/>
    <mergeCell ref="A137:B137"/>
    <mergeCell ref="A140:B140"/>
    <mergeCell ref="A141:B141"/>
    <mergeCell ref="A160:B160"/>
    <mergeCell ref="A161:B161"/>
    <mergeCell ref="A162:B162"/>
    <mergeCell ref="A163:B163"/>
    <mergeCell ref="A142:B142"/>
    <mergeCell ref="A143:B143"/>
    <mergeCell ref="A146:B146"/>
    <mergeCell ref="A147:B147"/>
    <mergeCell ref="A156:B156"/>
    <mergeCell ref="A157:B157"/>
    <mergeCell ref="A170:B170"/>
    <mergeCell ref="A171:B171"/>
    <mergeCell ref="A168:B168"/>
    <mergeCell ref="A169:B169"/>
    <mergeCell ref="A152:B152"/>
    <mergeCell ref="A153:B153"/>
    <mergeCell ref="A164:B164"/>
    <mergeCell ref="A165:B165"/>
    <mergeCell ref="A158:B158"/>
    <mergeCell ref="A159:B159"/>
    <mergeCell ref="A172:B172"/>
    <mergeCell ref="A177:B177"/>
    <mergeCell ref="A173:B173"/>
    <mergeCell ref="A174:B174"/>
    <mergeCell ref="A175:B175"/>
    <mergeCell ref="A176:B176"/>
    <mergeCell ref="A166:B166"/>
    <mergeCell ref="A167:B167"/>
  </mergeCells>
  <printOptions/>
  <pageMargins left="0.35433070866141736" right="0.15748031496062992" top="0" bottom="0" header="0.11811023622047245" footer="0"/>
  <pageSetup fitToHeight="77" horizontalDpi="600" verticalDpi="600" orientation="portrait" paperSize="9" scale="65" r:id="rId1"/>
  <rowBreaks count="1" manualBreakCount="1">
    <brk id="1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4"/>
  <sheetViews>
    <sheetView view="pageBreakPreview" zoomScale="110" zoomScaleSheetLayoutView="110" zoomScalePageLayoutView="0" workbookViewId="0" topLeftCell="A1">
      <selection activeCell="J19" sqref="J19"/>
    </sheetView>
  </sheetViews>
  <sheetFormatPr defaultColWidth="9.00390625" defaultRowHeight="12.75"/>
  <cols>
    <col min="1" max="1" width="52.25390625" style="8" customWidth="1"/>
    <col min="2" max="2" width="7.50390625" style="9" customWidth="1"/>
    <col min="3" max="3" width="5.375" style="8" customWidth="1"/>
    <col min="4" max="4" width="5.50390625" style="8" customWidth="1"/>
    <col min="5" max="5" width="12.50390625" style="8" customWidth="1"/>
    <col min="6" max="6" width="6.50390625" style="8" customWidth="1"/>
    <col min="7" max="7" width="15.50390625" style="8" customWidth="1"/>
    <col min="8" max="8" width="2.75390625" style="0" hidden="1" customWidth="1"/>
    <col min="9" max="9" width="12.00390625" style="0" bestFit="1" customWidth="1"/>
    <col min="10" max="10" width="14.125" style="0" customWidth="1"/>
  </cols>
  <sheetData>
    <row r="1" spans="1:10" ht="45.75" customHeight="1">
      <c r="A1" s="228" t="s">
        <v>428</v>
      </c>
      <c r="B1" s="228"/>
      <c r="C1" s="228"/>
      <c r="D1" s="228"/>
      <c r="E1" s="228"/>
      <c r="F1" s="228"/>
      <c r="G1" s="228"/>
      <c r="H1" s="238"/>
      <c r="I1" s="238"/>
      <c r="J1" s="238"/>
    </row>
    <row r="2" spans="1:7" ht="12" customHeight="1">
      <c r="A2" s="227"/>
      <c r="B2" s="227"/>
      <c r="C2" s="227"/>
      <c r="D2" s="227"/>
      <c r="E2" s="227"/>
      <c r="F2" s="227"/>
      <c r="G2" s="227"/>
    </row>
    <row r="3" spans="1:10" ht="45" customHeight="1">
      <c r="A3" s="226" t="s">
        <v>426</v>
      </c>
      <c r="B3" s="226"/>
      <c r="C3" s="226"/>
      <c r="D3" s="222"/>
      <c r="E3" s="222"/>
      <c r="F3" s="222"/>
      <c r="G3" s="222"/>
      <c r="H3" s="238"/>
      <c r="I3" s="238"/>
      <c r="J3" s="238"/>
    </row>
    <row r="4" spans="7:10" ht="12.75">
      <c r="G4" s="251" t="s">
        <v>193</v>
      </c>
      <c r="H4" s="252"/>
      <c r="I4" s="252"/>
      <c r="J4" s="252"/>
    </row>
    <row r="5" spans="1:10" ht="25.5" customHeight="1">
      <c r="A5" s="229" t="s">
        <v>56</v>
      </c>
      <c r="B5" s="232" t="s">
        <v>57</v>
      </c>
      <c r="C5" s="233" t="s">
        <v>58</v>
      </c>
      <c r="D5" s="233" t="s">
        <v>59</v>
      </c>
      <c r="E5" s="233" t="s">
        <v>60</v>
      </c>
      <c r="F5" s="233" t="s">
        <v>61</v>
      </c>
      <c r="G5" s="234" t="s">
        <v>412</v>
      </c>
      <c r="I5" s="239" t="s">
        <v>425</v>
      </c>
      <c r="J5" s="240"/>
    </row>
    <row r="6" spans="1:10" ht="12.75" customHeight="1">
      <c r="A6" s="230"/>
      <c r="B6" s="232"/>
      <c r="C6" s="233"/>
      <c r="D6" s="233"/>
      <c r="E6" s="233"/>
      <c r="F6" s="233"/>
      <c r="G6" s="234"/>
      <c r="I6" s="241">
        <v>2025</v>
      </c>
      <c r="J6" s="241">
        <v>2026</v>
      </c>
    </row>
    <row r="7" spans="1:10" ht="12.75">
      <c r="A7" s="230"/>
      <c r="B7" s="232"/>
      <c r="C7" s="233"/>
      <c r="D7" s="233"/>
      <c r="E7" s="233"/>
      <c r="F7" s="233"/>
      <c r="G7" s="234"/>
      <c r="I7" s="242"/>
      <c r="J7" s="242"/>
    </row>
    <row r="8" spans="1:10" ht="12.75">
      <c r="A8" s="231"/>
      <c r="B8" s="232"/>
      <c r="C8" s="233"/>
      <c r="D8" s="233"/>
      <c r="E8" s="233"/>
      <c r="F8" s="233"/>
      <c r="G8" s="234"/>
      <c r="I8" s="243"/>
      <c r="J8" s="243"/>
    </row>
    <row r="9" spans="1:10" ht="12.75">
      <c r="A9" s="14">
        <v>1</v>
      </c>
      <c r="B9" s="15">
        <v>2</v>
      </c>
      <c r="C9" s="16">
        <v>3</v>
      </c>
      <c r="D9" s="16">
        <v>4</v>
      </c>
      <c r="E9" s="16">
        <v>5</v>
      </c>
      <c r="F9" s="16">
        <v>6</v>
      </c>
      <c r="G9" s="17">
        <v>7</v>
      </c>
      <c r="I9" s="17">
        <v>8</v>
      </c>
      <c r="J9" s="17">
        <v>9</v>
      </c>
    </row>
    <row r="10" spans="1:10" ht="13.5" customHeight="1">
      <c r="A10" s="14"/>
      <c r="B10" s="15"/>
      <c r="C10" s="16"/>
      <c r="D10" s="16"/>
      <c r="E10" s="16"/>
      <c r="F10" s="16"/>
      <c r="G10" s="17"/>
      <c r="I10" s="17"/>
      <c r="J10" s="17"/>
    </row>
    <row r="11" spans="1:10" ht="28.5" customHeight="1">
      <c r="A11" s="160" t="s">
        <v>62</v>
      </c>
      <c r="B11" s="161"/>
      <c r="C11" s="162"/>
      <c r="D11" s="163"/>
      <c r="E11" s="163"/>
      <c r="F11" s="163"/>
      <c r="G11" s="164">
        <f>G14+G68+G74+G99+G116+G180+G187+G207</f>
        <v>57809.80000000001</v>
      </c>
      <c r="I11" s="164">
        <f>I14+I68+I74+I99+I116+I180+I187+I207</f>
        <v>60020.399999999994</v>
      </c>
      <c r="J11" s="164">
        <f>J14+J68+J74+J99+J116+J180+J187+J207</f>
        <v>59402</v>
      </c>
    </row>
    <row r="12" spans="1:10" ht="51.75" customHeight="1">
      <c r="A12" s="141" t="s">
        <v>369</v>
      </c>
      <c r="B12" s="141">
        <v>610</v>
      </c>
      <c r="C12" s="162"/>
      <c r="D12" s="163"/>
      <c r="E12" s="163"/>
      <c r="F12" s="163"/>
      <c r="G12" s="165">
        <f>G11</f>
        <v>57809.80000000001</v>
      </c>
      <c r="I12" s="165">
        <f>I11</f>
        <v>60020.399999999994</v>
      </c>
      <c r="J12" s="165">
        <f>J11</f>
        <v>59402</v>
      </c>
    </row>
    <row r="13" spans="1:10" s="5" customFormat="1" ht="21" customHeight="1">
      <c r="A13" s="94" t="s">
        <v>63</v>
      </c>
      <c r="B13" s="18"/>
      <c r="C13" s="19"/>
      <c r="D13" s="20"/>
      <c r="E13" s="21"/>
      <c r="F13" s="21"/>
      <c r="G13" s="27"/>
      <c r="I13" s="27"/>
      <c r="J13" s="27"/>
    </row>
    <row r="14" spans="1:10" ht="21.75" customHeight="1">
      <c r="A14" s="166" t="s">
        <v>64</v>
      </c>
      <c r="B14" s="167" t="s">
        <v>55</v>
      </c>
      <c r="C14" s="168" t="s">
        <v>65</v>
      </c>
      <c r="D14" s="169"/>
      <c r="E14" s="169"/>
      <c r="F14" s="169"/>
      <c r="G14" s="170">
        <f>G15+G19+G27+G37+G47+G51+G42</f>
        <v>24416.7</v>
      </c>
      <c r="I14" s="170">
        <f>I15+I19+I27+I37+I47+I51+I42</f>
        <v>24409.500000000004</v>
      </c>
      <c r="J14" s="170">
        <f>J15+J19+J27+J37+J47+J51+J42</f>
        <v>24682.100000000002</v>
      </c>
    </row>
    <row r="15" spans="1:10" ht="44.25" customHeight="1">
      <c r="A15" s="175" t="s">
        <v>66</v>
      </c>
      <c r="B15" s="49" t="s">
        <v>55</v>
      </c>
      <c r="C15" s="176" t="s">
        <v>65</v>
      </c>
      <c r="D15" s="176" t="s">
        <v>67</v>
      </c>
      <c r="E15" s="177"/>
      <c r="F15" s="177"/>
      <c r="G15" s="178">
        <f>G16</f>
        <v>3420.1</v>
      </c>
      <c r="I15" s="178">
        <f aca="true" t="shared" si="0" ref="I15:J17">I16</f>
        <v>3300.2</v>
      </c>
      <c r="J15" s="178">
        <f t="shared" si="0"/>
        <v>3430</v>
      </c>
    </row>
    <row r="16" spans="1:10" s="10" customFormat="1" ht="24" customHeight="1">
      <c r="A16" s="89" t="s">
        <v>68</v>
      </c>
      <c r="B16" s="90" t="s">
        <v>55</v>
      </c>
      <c r="C16" s="91" t="s">
        <v>65</v>
      </c>
      <c r="D16" s="91" t="s">
        <v>67</v>
      </c>
      <c r="E16" s="92" t="s">
        <v>160</v>
      </c>
      <c r="F16" s="92"/>
      <c r="G16" s="93">
        <f>G17</f>
        <v>3420.1</v>
      </c>
      <c r="I16" s="93">
        <f t="shared" si="0"/>
        <v>3300.2</v>
      </c>
      <c r="J16" s="93">
        <f t="shared" si="0"/>
        <v>3430</v>
      </c>
    </row>
    <row r="17" spans="1:10" ht="25.5">
      <c r="A17" s="22" t="s">
        <v>119</v>
      </c>
      <c r="B17" s="6" t="s">
        <v>55</v>
      </c>
      <c r="C17" s="26" t="s">
        <v>65</v>
      </c>
      <c r="D17" s="26" t="s">
        <v>67</v>
      </c>
      <c r="E17" s="25" t="s">
        <v>161</v>
      </c>
      <c r="F17" s="25"/>
      <c r="G17" s="27">
        <f>G18</f>
        <v>3420.1</v>
      </c>
      <c r="I17" s="27">
        <f t="shared" si="0"/>
        <v>3300.2</v>
      </c>
      <c r="J17" s="27">
        <f t="shared" si="0"/>
        <v>3430</v>
      </c>
    </row>
    <row r="18" spans="1:10" ht="51">
      <c r="A18" s="22" t="s">
        <v>69</v>
      </c>
      <c r="B18" s="6" t="s">
        <v>55</v>
      </c>
      <c r="C18" s="26" t="s">
        <v>65</v>
      </c>
      <c r="D18" s="26" t="s">
        <v>67</v>
      </c>
      <c r="E18" s="25" t="s">
        <v>161</v>
      </c>
      <c r="F18" s="26" t="s">
        <v>70</v>
      </c>
      <c r="G18" s="27">
        <v>3420.1</v>
      </c>
      <c r="I18" s="27">
        <v>3300.2</v>
      </c>
      <c r="J18" s="27">
        <v>3430</v>
      </c>
    </row>
    <row r="19" spans="1:10" ht="57" customHeight="1">
      <c r="A19" s="175" t="s">
        <v>71</v>
      </c>
      <c r="B19" s="49" t="s">
        <v>55</v>
      </c>
      <c r="C19" s="176" t="s">
        <v>65</v>
      </c>
      <c r="D19" s="177" t="s">
        <v>72</v>
      </c>
      <c r="E19" s="177"/>
      <c r="F19" s="177"/>
      <c r="G19" s="178">
        <f>G20</f>
        <v>240</v>
      </c>
      <c r="I19" s="178">
        <f>I20</f>
        <v>240</v>
      </c>
      <c r="J19" s="178">
        <f>J20</f>
        <v>240</v>
      </c>
    </row>
    <row r="20" spans="1:10" ht="28.5">
      <c r="A20" s="175" t="s">
        <v>120</v>
      </c>
      <c r="B20" s="49" t="s">
        <v>55</v>
      </c>
      <c r="C20" s="176" t="s">
        <v>65</v>
      </c>
      <c r="D20" s="177" t="s">
        <v>72</v>
      </c>
      <c r="E20" s="177" t="s">
        <v>162</v>
      </c>
      <c r="F20" s="177"/>
      <c r="G20" s="178">
        <f>G21+G24</f>
        <v>240</v>
      </c>
      <c r="I20" s="178">
        <f>I21+I24</f>
        <v>240</v>
      </c>
      <c r="J20" s="178">
        <f>J21+J24</f>
        <v>240</v>
      </c>
    </row>
    <row r="21" spans="1:10" ht="30" customHeight="1">
      <c r="A21" s="89" t="s">
        <v>198</v>
      </c>
      <c r="B21" s="90" t="s">
        <v>55</v>
      </c>
      <c r="C21" s="91" t="s">
        <v>65</v>
      </c>
      <c r="D21" s="92" t="s">
        <v>72</v>
      </c>
      <c r="E21" s="92" t="s">
        <v>199</v>
      </c>
      <c r="F21" s="92"/>
      <c r="G21" s="93">
        <f>G22</f>
        <v>240</v>
      </c>
      <c r="I21" s="93">
        <f>I22</f>
        <v>240</v>
      </c>
      <c r="J21" s="93">
        <f>J22</f>
        <v>240</v>
      </c>
    </row>
    <row r="22" spans="1:10" s="5" customFormat="1" ht="29.25" customHeight="1">
      <c r="A22" s="22" t="s">
        <v>119</v>
      </c>
      <c r="B22" s="6" t="s">
        <v>55</v>
      </c>
      <c r="C22" s="26" t="s">
        <v>65</v>
      </c>
      <c r="D22" s="25" t="s">
        <v>72</v>
      </c>
      <c r="E22" s="25" t="s">
        <v>200</v>
      </c>
      <c r="F22" s="28"/>
      <c r="G22" s="27">
        <f>G23</f>
        <v>240</v>
      </c>
      <c r="I22" s="27">
        <f>I23</f>
        <v>240</v>
      </c>
      <c r="J22" s="27">
        <f>J23</f>
        <v>240</v>
      </c>
    </row>
    <row r="23" spans="1:10" ht="51">
      <c r="A23" s="22" t="s">
        <v>69</v>
      </c>
      <c r="B23" s="6" t="s">
        <v>55</v>
      </c>
      <c r="C23" s="26" t="s">
        <v>65</v>
      </c>
      <c r="D23" s="25" t="s">
        <v>72</v>
      </c>
      <c r="E23" s="25" t="s">
        <v>200</v>
      </c>
      <c r="F23" s="25" t="s">
        <v>70</v>
      </c>
      <c r="G23" s="27">
        <v>240</v>
      </c>
      <c r="I23" s="27">
        <v>240</v>
      </c>
      <c r="J23" s="27">
        <v>240</v>
      </c>
    </row>
    <row r="24" spans="1:10" ht="26.25" hidden="1">
      <c r="A24" s="17" t="s">
        <v>201</v>
      </c>
      <c r="B24" s="7" t="s">
        <v>55</v>
      </c>
      <c r="C24" s="31" t="s">
        <v>65</v>
      </c>
      <c r="D24" s="28" t="s">
        <v>72</v>
      </c>
      <c r="E24" s="28" t="s">
        <v>163</v>
      </c>
      <c r="F24" s="28"/>
      <c r="G24" s="29">
        <f>G25</f>
        <v>0</v>
      </c>
      <c r="I24" s="29">
        <f>I25</f>
        <v>0</v>
      </c>
      <c r="J24" s="29">
        <f>J25</f>
        <v>0</v>
      </c>
    </row>
    <row r="25" spans="1:10" ht="26.25" hidden="1">
      <c r="A25" s="22" t="s">
        <v>119</v>
      </c>
      <c r="B25" s="6" t="s">
        <v>55</v>
      </c>
      <c r="C25" s="26" t="s">
        <v>65</v>
      </c>
      <c r="D25" s="25" t="s">
        <v>72</v>
      </c>
      <c r="E25" s="25" t="s">
        <v>164</v>
      </c>
      <c r="F25" s="25"/>
      <c r="G25" s="27">
        <f>G26</f>
        <v>0</v>
      </c>
      <c r="I25" s="27">
        <f>I26</f>
        <v>0</v>
      </c>
      <c r="J25" s="27">
        <f>J26</f>
        <v>0</v>
      </c>
    </row>
    <row r="26" spans="1:10" s="5" customFormat="1" ht="26.25" hidden="1">
      <c r="A26" s="22" t="s">
        <v>202</v>
      </c>
      <c r="B26" s="6" t="s">
        <v>55</v>
      </c>
      <c r="C26" s="26" t="s">
        <v>65</v>
      </c>
      <c r="D26" s="25" t="s">
        <v>72</v>
      </c>
      <c r="E26" s="25" t="s">
        <v>164</v>
      </c>
      <c r="F26" s="25" t="s">
        <v>73</v>
      </c>
      <c r="G26" s="36">
        <v>0</v>
      </c>
      <c r="I26" s="36">
        <v>0</v>
      </c>
      <c r="J26" s="36">
        <v>0</v>
      </c>
    </row>
    <row r="27" spans="1:10" ht="60.75" customHeight="1">
      <c r="A27" s="175" t="s">
        <v>74</v>
      </c>
      <c r="B27" s="49" t="s">
        <v>55</v>
      </c>
      <c r="C27" s="176" t="s">
        <v>65</v>
      </c>
      <c r="D27" s="177" t="s">
        <v>75</v>
      </c>
      <c r="E27" s="177"/>
      <c r="F27" s="177"/>
      <c r="G27" s="178">
        <f>G28+G32</f>
        <v>19210.4</v>
      </c>
      <c r="I27" s="178">
        <f>I28+I32</f>
        <v>19280.4</v>
      </c>
      <c r="J27" s="178">
        <f>J28+J32</f>
        <v>19393</v>
      </c>
    </row>
    <row r="28" spans="1:10" ht="59.25" customHeight="1">
      <c r="A28" s="89" t="s">
        <v>414</v>
      </c>
      <c r="B28" s="90">
        <v>610</v>
      </c>
      <c r="C28" s="91" t="s">
        <v>65</v>
      </c>
      <c r="D28" s="92" t="s">
        <v>75</v>
      </c>
      <c r="E28" s="92" t="s">
        <v>372</v>
      </c>
      <c r="F28" s="92"/>
      <c r="G28" s="93">
        <f>G29</f>
        <v>302.5</v>
      </c>
      <c r="I28" s="93">
        <f>I29</f>
        <v>314.5</v>
      </c>
      <c r="J28" s="93">
        <f>J29</f>
        <v>327.1</v>
      </c>
    </row>
    <row r="29" spans="1:10" ht="85.5" customHeight="1">
      <c r="A29" s="38" t="s">
        <v>430</v>
      </c>
      <c r="B29" s="6">
        <v>610</v>
      </c>
      <c r="C29" s="26" t="s">
        <v>65</v>
      </c>
      <c r="D29" s="25" t="s">
        <v>75</v>
      </c>
      <c r="E29" s="25" t="s">
        <v>413</v>
      </c>
      <c r="F29" s="25"/>
      <c r="G29" s="27">
        <f>G31</f>
        <v>302.5</v>
      </c>
      <c r="I29" s="27">
        <f>I31</f>
        <v>314.5</v>
      </c>
      <c r="J29" s="27">
        <f>J31</f>
        <v>327.1</v>
      </c>
    </row>
    <row r="30" spans="1:10" ht="41.25" customHeight="1">
      <c r="A30" s="244" t="s">
        <v>429</v>
      </c>
      <c r="B30" s="245">
        <v>610</v>
      </c>
      <c r="C30" s="246" t="s">
        <v>65</v>
      </c>
      <c r="D30" s="247" t="s">
        <v>75</v>
      </c>
      <c r="E30" s="247" t="s">
        <v>413</v>
      </c>
      <c r="F30" s="247"/>
      <c r="G30" s="248">
        <v>302.5</v>
      </c>
      <c r="H30" s="249"/>
      <c r="I30" s="248">
        <v>314.5</v>
      </c>
      <c r="J30" s="248">
        <v>327.1</v>
      </c>
    </row>
    <row r="31" spans="1:10" ht="33.75" customHeight="1">
      <c r="A31" s="22" t="s">
        <v>202</v>
      </c>
      <c r="B31" s="6">
        <v>610</v>
      </c>
      <c r="C31" s="26" t="s">
        <v>65</v>
      </c>
      <c r="D31" s="25" t="s">
        <v>75</v>
      </c>
      <c r="E31" s="25" t="s">
        <v>413</v>
      </c>
      <c r="F31" s="25" t="s">
        <v>73</v>
      </c>
      <c r="G31" s="27">
        <v>302.5</v>
      </c>
      <c r="I31" s="27">
        <v>314.5</v>
      </c>
      <c r="J31" s="27">
        <v>327.1</v>
      </c>
    </row>
    <row r="32" spans="1:10" ht="20.25" customHeight="1">
      <c r="A32" s="175" t="s">
        <v>121</v>
      </c>
      <c r="B32" s="49" t="s">
        <v>55</v>
      </c>
      <c r="C32" s="176" t="s">
        <v>65</v>
      </c>
      <c r="D32" s="177" t="s">
        <v>75</v>
      </c>
      <c r="E32" s="177" t="s">
        <v>165</v>
      </c>
      <c r="F32" s="177"/>
      <c r="G32" s="178">
        <f>G33</f>
        <v>18907.9</v>
      </c>
      <c r="I32" s="178">
        <f>I33</f>
        <v>18965.9</v>
      </c>
      <c r="J32" s="178">
        <f>J33</f>
        <v>19065.9</v>
      </c>
    </row>
    <row r="33" spans="1:10" ht="42" customHeight="1">
      <c r="A33" s="175" t="s">
        <v>119</v>
      </c>
      <c r="B33" s="49" t="s">
        <v>55</v>
      </c>
      <c r="C33" s="176" t="s">
        <v>65</v>
      </c>
      <c r="D33" s="177" t="s">
        <v>75</v>
      </c>
      <c r="E33" s="177" t="s">
        <v>166</v>
      </c>
      <c r="F33" s="177"/>
      <c r="G33" s="178">
        <f>G34+G35+G36</f>
        <v>18907.9</v>
      </c>
      <c r="I33" s="178">
        <f>I34+I35+I36</f>
        <v>18965.9</v>
      </c>
      <c r="J33" s="178">
        <f>J34+J35+J36</f>
        <v>19065.9</v>
      </c>
    </row>
    <row r="34" spans="1:10" ht="60" customHeight="1">
      <c r="A34" s="22" t="s">
        <v>69</v>
      </c>
      <c r="B34" s="6" t="s">
        <v>55</v>
      </c>
      <c r="C34" s="26" t="s">
        <v>65</v>
      </c>
      <c r="D34" s="25" t="s">
        <v>75</v>
      </c>
      <c r="E34" s="25" t="s">
        <v>166</v>
      </c>
      <c r="F34" s="25" t="s">
        <v>70</v>
      </c>
      <c r="G34" s="27">
        <v>16299.4</v>
      </c>
      <c r="I34" s="27">
        <v>16300</v>
      </c>
      <c r="J34" s="27">
        <v>16300</v>
      </c>
    </row>
    <row r="35" spans="1:10" ht="39" customHeight="1">
      <c r="A35" s="22" t="s">
        <v>202</v>
      </c>
      <c r="B35" s="6" t="s">
        <v>55</v>
      </c>
      <c r="C35" s="26" t="s">
        <v>65</v>
      </c>
      <c r="D35" s="25" t="s">
        <v>75</v>
      </c>
      <c r="E35" s="25" t="s">
        <v>166</v>
      </c>
      <c r="F35" s="25" t="s">
        <v>73</v>
      </c>
      <c r="G35" s="27">
        <v>2542.6</v>
      </c>
      <c r="I35" s="27">
        <v>2600</v>
      </c>
      <c r="J35" s="27">
        <v>2700</v>
      </c>
    </row>
    <row r="36" spans="1:10" ht="30" customHeight="1">
      <c r="A36" s="24" t="s">
        <v>83</v>
      </c>
      <c r="B36" s="6" t="s">
        <v>55</v>
      </c>
      <c r="C36" s="26" t="s">
        <v>65</v>
      </c>
      <c r="D36" s="25" t="s">
        <v>75</v>
      </c>
      <c r="E36" s="25" t="s">
        <v>166</v>
      </c>
      <c r="F36" s="25" t="s">
        <v>84</v>
      </c>
      <c r="G36" s="27">
        <v>65.9</v>
      </c>
      <c r="I36" s="27">
        <v>65.9</v>
      </c>
      <c r="J36" s="27">
        <v>65.9</v>
      </c>
    </row>
    <row r="37" spans="1:10" ht="50.25" customHeight="1">
      <c r="A37" s="175" t="s">
        <v>76</v>
      </c>
      <c r="B37" s="49" t="s">
        <v>55</v>
      </c>
      <c r="C37" s="176" t="s">
        <v>65</v>
      </c>
      <c r="D37" s="177" t="s">
        <v>77</v>
      </c>
      <c r="E37" s="177"/>
      <c r="F37" s="177"/>
      <c r="G37" s="178">
        <f>G38</f>
        <v>560.9</v>
      </c>
      <c r="I37" s="178">
        <f>I38</f>
        <v>560.9</v>
      </c>
      <c r="J37" s="178">
        <f>J38</f>
        <v>560.9</v>
      </c>
    </row>
    <row r="38" spans="1:10" ht="25.5" customHeight="1">
      <c r="A38" s="22" t="s">
        <v>122</v>
      </c>
      <c r="B38" s="6" t="s">
        <v>55</v>
      </c>
      <c r="C38" s="26" t="s">
        <v>65</v>
      </c>
      <c r="D38" s="25" t="s">
        <v>77</v>
      </c>
      <c r="E38" s="25" t="s">
        <v>167</v>
      </c>
      <c r="F38" s="25"/>
      <c r="G38" s="27">
        <f>G40</f>
        <v>560.9</v>
      </c>
      <c r="I38" s="27">
        <f>I40</f>
        <v>560.9</v>
      </c>
      <c r="J38" s="27">
        <f>J40</f>
        <v>560.9</v>
      </c>
    </row>
    <row r="39" spans="1:10" ht="27.75" customHeight="1">
      <c r="A39" s="22" t="s">
        <v>78</v>
      </c>
      <c r="B39" s="6" t="s">
        <v>55</v>
      </c>
      <c r="C39" s="26" t="s">
        <v>65</v>
      </c>
      <c r="D39" s="25" t="s">
        <v>77</v>
      </c>
      <c r="E39" s="25" t="s">
        <v>168</v>
      </c>
      <c r="F39" s="25"/>
      <c r="G39" s="27">
        <f>G40</f>
        <v>560.9</v>
      </c>
      <c r="I39" s="27">
        <f>I40</f>
        <v>560.9</v>
      </c>
      <c r="J39" s="27">
        <f>J40</f>
        <v>560.9</v>
      </c>
    </row>
    <row r="40" spans="1:10" s="5" customFormat="1" ht="41.25" customHeight="1">
      <c r="A40" s="24" t="s">
        <v>79</v>
      </c>
      <c r="B40" s="184" t="s">
        <v>55</v>
      </c>
      <c r="C40" s="184" t="s">
        <v>65</v>
      </c>
      <c r="D40" s="184" t="s">
        <v>77</v>
      </c>
      <c r="E40" s="25" t="s">
        <v>169</v>
      </c>
      <c r="F40" s="30"/>
      <c r="G40" s="36">
        <f>G41</f>
        <v>560.9</v>
      </c>
      <c r="I40" s="36">
        <f>I41</f>
        <v>560.9</v>
      </c>
      <c r="J40" s="36">
        <f>J41</f>
        <v>560.9</v>
      </c>
    </row>
    <row r="41" spans="1:10" s="5" customFormat="1" ht="24" customHeight="1">
      <c r="A41" s="24" t="s">
        <v>78</v>
      </c>
      <c r="B41" s="30" t="s">
        <v>55</v>
      </c>
      <c r="C41" s="30" t="s">
        <v>65</v>
      </c>
      <c r="D41" s="30" t="s">
        <v>77</v>
      </c>
      <c r="E41" s="25" t="s">
        <v>169</v>
      </c>
      <c r="F41" s="30" t="s">
        <v>80</v>
      </c>
      <c r="G41" s="36">
        <v>560.9</v>
      </c>
      <c r="I41" s="36">
        <v>560.9</v>
      </c>
      <c r="J41" s="36">
        <v>560.9</v>
      </c>
    </row>
    <row r="42" spans="1:10" s="5" customFormat="1" ht="24" customHeight="1" hidden="1">
      <c r="A42" s="175" t="s">
        <v>371</v>
      </c>
      <c r="B42" s="49" t="s">
        <v>55</v>
      </c>
      <c r="C42" s="176" t="s">
        <v>65</v>
      </c>
      <c r="D42" s="177" t="s">
        <v>101</v>
      </c>
      <c r="E42" s="177"/>
      <c r="F42" s="177"/>
      <c r="G42" s="178">
        <f>G45</f>
        <v>0</v>
      </c>
      <c r="I42" s="178">
        <f>I45</f>
        <v>0</v>
      </c>
      <c r="J42" s="178">
        <f>J45</f>
        <v>0</v>
      </c>
    </row>
    <row r="43" spans="1:10" s="5" customFormat="1" ht="60" customHeight="1" hidden="1">
      <c r="A43" s="89" t="s">
        <v>344</v>
      </c>
      <c r="B43" s="90">
        <v>610</v>
      </c>
      <c r="C43" s="91" t="s">
        <v>65</v>
      </c>
      <c r="D43" s="92" t="s">
        <v>101</v>
      </c>
      <c r="E43" s="92" t="s">
        <v>187</v>
      </c>
      <c r="F43" s="92"/>
      <c r="G43" s="93">
        <f>G44</f>
        <v>0</v>
      </c>
      <c r="I43" s="93">
        <f aca="true" t="shared" si="1" ref="I43:J45">I44</f>
        <v>0</v>
      </c>
      <c r="J43" s="93">
        <f t="shared" si="1"/>
        <v>0</v>
      </c>
    </row>
    <row r="44" spans="1:10" s="5" customFormat="1" ht="36.75" customHeight="1" hidden="1">
      <c r="A44" s="22" t="s">
        <v>282</v>
      </c>
      <c r="B44" s="6">
        <v>610</v>
      </c>
      <c r="C44" s="26" t="s">
        <v>65</v>
      </c>
      <c r="D44" s="25" t="s">
        <v>101</v>
      </c>
      <c r="E44" s="25" t="s">
        <v>0</v>
      </c>
      <c r="F44" s="25"/>
      <c r="G44" s="27">
        <f>G45</f>
        <v>0</v>
      </c>
      <c r="I44" s="27">
        <f t="shared" si="1"/>
        <v>0</v>
      </c>
      <c r="J44" s="27">
        <f t="shared" si="1"/>
        <v>0</v>
      </c>
    </row>
    <row r="45" spans="1:10" s="5" customFormat="1" ht="45.75" customHeight="1" hidden="1">
      <c r="A45" s="22" t="s">
        <v>283</v>
      </c>
      <c r="B45" s="6">
        <v>610</v>
      </c>
      <c r="C45" s="26" t="s">
        <v>65</v>
      </c>
      <c r="D45" s="25" t="s">
        <v>101</v>
      </c>
      <c r="E45" s="25" t="s">
        <v>353</v>
      </c>
      <c r="F45" s="25"/>
      <c r="G45" s="27">
        <f>G46</f>
        <v>0</v>
      </c>
      <c r="I45" s="27">
        <f t="shared" si="1"/>
        <v>0</v>
      </c>
      <c r="J45" s="27">
        <f t="shared" si="1"/>
        <v>0</v>
      </c>
    </row>
    <row r="46" spans="1:10" s="5" customFormat="1" ht="24" customHeight="1" hidden="1">
      <c r="A46" s="24" t="s">
        <v>83</v>
      </c>
      <c r="B46" s="6">
        <v>610</v>
      </c>
      <c r="C46" s="26" t="s">
        <v>65</v>
      </c>
      <c r="D46" s="25" t="s">
        <v>101</v>
      </c>
      <c r="E46" s="25" t="s">
        <v>353</v>
      </c>
      <c r="F46" s="25" t="s">
        <v>84</v>
      </c>
      <c r="G46" s="27">
        <v>0</v>
      </c>
      <c r="I46" s="27">
        <v>0</v>
      </c>
      <c r="J46" s="27">
        <v>0</v>
      </c>
    </row>
    <row r="47" spans="1:10" ht="25.5" customHeight="1">
      <c r="A47" s="185" t="s">
        <v>81</v>
      </c>
      <c r="B47" s="186" t="s">
        <v>55</v>
      </c>
      <c r="C47" s="186" t="s">
        <v>65</v>
      </c>
      <c r="D47" s="186" t="s">
        <v>82</v>
      </c>
      <c r="E47" s="186"/>
      <c r="F47" s="186"/>
      <c r="G47" s="178">
        <f>G48</f>
        <v>100</v>
      </c>
      <c r="I47" s="178">
        <f aca="true" t="shared" si="2" ref="I47:J49">I48</f>
        <v>100</v>
      </c>
      <c r="J47" s="178">
        <f t="shared" si="2"/>
        <v>100</v>
      </c>
    </row>
    <row r="48" spans="1:10" ht="25.5" customHeight="1">
      <c r="A48" s="24" t="s">
        <v>123</v>
      </c>
      <c r="B48" s="30" t="s">
        <v>55</v>
      </c>
      <c r="C48" s="30" t="s">
        <v>65</v>
      </c>
      <c r="D48" s="30" t="s">
        <v>82</v>
      </c>
      <c r="E48" s="30" t="s">
        <v>173</v>
      </c>
      <c r="F48" s="30"/>
      <c r="G48" s="27">
        <f>G49</f>
        <v>100</v>
      </c>
      <c r="I48" s="27">
        <f t="shared" si="2"/>
        <v>100</v>
      </c>
      <c r="J48" s="27">
        <f t="shared" si="2"/>
        <v>100</v>
      </c>
    </row>
    <row r="49" spans="1:10" ht="18" customHeight="1">
      <c r="A49" s="24" t="s">
        <v>124</v>
      </c>
      <c r="B49" s="30" t="s">
        <v>55</v>
      </c>
      <c r="C49" s="30" t="s">
        <v>65</v>
      </c>
      <c r="D49" s="30" t="s">
        <v>82</v>
      </c>
      <c r="E49" s="30" t="s">
        <v>174</v>
      </c>
      <c r="F49" s="30"/>
      <c r="G49" s="27">
        <f>G50</f>
        <v>100</v>
      </c>
      <c r="I49" s="27">
        <f t="shared" si="2"/>
        <v>100</v>
      </c>
      <c r="J49" s="27">
        <f t="shared" si="2"/>
        <v>100</v>
      </c>
    </row>
    <row r="50" spans="1:10" ht="21.75" customHeight="1">
      <c r="A50" s="24" t="s">
        <v>83</v>
      </c>
      <c r="B50" s="30" t="s">
        <v>55</v>
      </c>
      <c r="C50" s="30" t="s">
        <v>65</v>
      </c>
      <c r="D50" s="30" t="s">
        <v>82</v>
      </c>
      <c r="E50" s="30" t="s">
        <v>174</v>
      </c>
      <c r="F50" s="30" t="s">
        <v>84</v>
      </c>
      <c r="G50" s="27">
        <v>100</v>
      </c>
      <c r="I50" s="27">
        <v>100</v>
      </c>
      <c r="J50" s="27">
        <v>100</v>
      </c>
    </row>
    <row r="51" spans="1:10" ht="24.75" customHeight="1">
      <c r="A51" s="175" t="s">
        <v>85</v>
      </c>
      <c r="B51" s="49" t="s">
        <v>55</v>
      </c>
      <c r="C51" s="176" t="s">
        <v>65</v>
      </c>
      <c r="D51" s="177" t="s">
        <v>86</v>
      </c>
      <c r="E51" s="177"/>
      <c r="F51" s="177"/>
      <c r="G51" s="178">
        <f>G55+G58+G52</f>
        <v>885.3</v>
      </c>
      <c r="I51" s="178">
        <f>I55+I58+I52</f>
        <v>928</v>
      </c>
      <c r="J51" s="178">
        <f>J55+J58+J52</f>
        <v>958.1999999999999</v>
      </c>
    </row>
    <row r="52" spans="1:10" ht="53.25" customHeight="1">
      <c r="A52" s="187" t="s">
        <v>337</v>
      </c>
      <c r="B52" s="90">
        <v>610</v>
      </c>
      <c r="C52" s="91" t="s">
        <v>65</v>
      </c>
      <c r="D52" s="92" t="s">
        <v>86</v>
      </c>
      <c r="E52" s="92" t="s">
        <v>354</v>
      </c>
      <c r="F52" s="92"/>
      <c r="G52" s="93">
        <f>G53</f>
        <v>84.4</v>
      </c>
      <c r="I52" s="93">
        <f>I53</f>
        <v>87.8</v>
      </c>
      <c r="J52" s="93">
        <f>J53</f>
        <v>91.3</v>
      </c>
    </row>
    <row r="53" spans="1:10" ht="57.75" customHeight="1">
      <c r="A53" s="188" t="s">
        <v>362</v>
      </c>
      <c r="B53" s="189">
        <v>610</v>
      </c>
      <c r="C53" s="190" t="s">
        <v>65</v>
      </c>
      <c r="D53" s="191" t="s">
        <v>86</v>
      </c>
      <c r="E53" s="191" t="s">
        <v>355</v>
      </c>
      <c r="F53" s="191"/>
      <c r="G53" s="192">
        <f>G54</f>
        <v>84.4</v>
      </c>
      <c r="I53" s="192">
        <f>I54</f>
        <v>87.8</v>
      </c>
      <c r="J53" s="192">
        <f>J54</f>
        <v>91.3</v>
      </c>
    </row>
    <row r="54" spans="1:10" ht="33" customHeight="1">
      <c r="A54" s="22" t="s">
        <v>202</v>
      </c>
      <c r="B54" s="6">
        <v>610</v>
      </c>
      <c r="C54" s="26" t="s">
        <v>65</v>
      </c>
      <c r="D54" s="25" t="s">
        <v>86</v>
      </c>
      <c r="E54" s="191" t="s">
        <v>355</v>
      </c>
      <c r="F54" s="25" t="s">
        <v>73</v>
      </c>
      <c r="G54" s="27">
        <v>84.4</v>
      </c>
      <c r="I54" s="27">
        <v>87.8</v>
      </c>
      <c r="J54" s="27">
        <v>91.3</v>
      </c>
    </row>
    <row r="55" spans="1:10" ht="29.25" customHeight="1">
      <c r="A55" s="89" t="s">
        <v>125</v>
      </c>
      <c r="B55" s="90" t="s">
        <v>55</v>
      </c>
      <c r="C55" s="91" t="s">
        <v>65</v>
      </c>
      <c r="D55" s="92" t="s">
        <v>86</v>
      </c>
      <c r="E55" s="92" t="s">
        <v>171</v>
      </c>
      <c r="F55" s="92"/>
      <c r="G55" s="93">
        <f>G56</f>
        <v>6.9</v>
      </c>
      <c r="I55" s="93">
        <f>I56</f>
        <v>7.1</v>
      </c>
      <c r="J55" s="93">
        <f>J56</f>
        <v>7.3</v>
      </c>
    </row>
    <row r="56" spans="1:10" ht="46.5" customHeight="1">
      <c r="A56" s="193" t="s">
        <v>143</v>
      </c>
      <c r="B56" s="96" t="s">
        <v>55</v>
      </c>
      <c r="C56" s="97" t="s">
        <v>65</v>
      </c>
      <c r="D56" s="95" t="s">
        <v>86</v>
      </c>
      <c r="E56" s="95" t="s">
        <v>170</v>
      </c>
      <c r="F56" s="95"/>
      <c r="G56" s="194">
        <f>G57</f>
        <v>6.9</v>
      </c>
      <c r="I56" s="194">
        <f>I57</f>
        <v>7.1</v>
      </c>
      <c r="J56" s="194">
        <f>J57</f>
        <v>7.3</v>
      </c>
    </row>
    <row r="57" spans="1:10" ht="32.25" customHeight="1">
      <c r="A57" s="22" t="s">
        <v>202</v>
      </c>
      <c r="B57" s="6" t="s">
        <v>55</v>
      </c>
      <c r="C57" s="26" t="s">
        <v>65</v>
      </c>
      <c r="D57" s="25" t="s">
        <v>86</v>
      </c>
      <c r="E57" s="25" t="s">
        <v>170</v>
      </c>
      <c r="F57" s="25" t="s">
        <v>73</v>
      </c>
      <c r="G57" s="27">
        <v>6.9</v>
      </c>
      <c r="I57" s="27">
        <v>7.1</v>
      </c>
      <c r="J57" s="27">
        <v>7.3</v>
      </c>
    </row>
    <row r="58" spans="1:10" ht="30" customHeight="1">
      <c r="A58" s="175" t="s">
        <v>122</v>
      </c>
      <c r="B58" s="49" t="s">
        <v>55</v>
      </c>
      <c r="C58" s="176" t="s">
        <v>65</v>
      </c>
      <c r="D58" s="177" t="s">
        <v>86</v>
      </c>
      <c r="E58" s="177" t="s">
        <v>167</v>
      </c>
      <c r="F58" s="177"/>
      <c r="G58" s="178">
        <f>G60+G62+G64+G66</f>
        <v>794</v>
      </c>
      <c r="I58" s="178">
        <f>I60+I62+I64+I66</f>
        <v>833.1</v>
      </c>
      <c r="J58" s="178">
        <f>J60+J62+J64+J66</f>
        <v>859.6</v>
      </c>
    </row>
    <row r="59" spans="1:10" ht="36" customHeight="1">
      <c r="A59" s="175" t="s">
        <v>234</v>
      </c>
      <c r="B59" s="49" t="s">
        <v>55</v>
      </c>
      <c r="C59" s="176" t="s">
        <v>65</v>
      </c>
      <c r="D59" s="177" t="s">
        <v>86</v>
      </c>
      <c r="E59" s="177" t="s">
        <v>233</v>
      </c>
      <c r="F59" s="177"/>
      <c r="G59" s="178">
        <f>G60+G62+G64+G66</f>
        <v>794</v>
      </c>
      <c r="I59" s="178">
        <f>I60+I62+I64+I66</f>
        <v>833.1</v>
      </c>
      <c r="J59" s="178">
        <f>J60+J62+J64+J66</f>
        <v>859.6</v>
      </c>
    </row>
    <row r="60" spans="1:10" ht="42" customHeight="1">
      <c r="A60" s="89" t="s">
        <v>88</v>
      </c>
      <c r="B60" s="90" t="s">
        <v>55</v>
      </c>
      <c r="C60" s="91" t="s">
        <v>65</v>
      </c>
      <c r="D60" s="92" t="s">
        <v>86</v>
      </c>
      <c r="E60" s="92" t="s">
        <v>172</v>
      </c>
      <c r="F60" s="92"/>
      <c r="G60" s="93">
        <f>G61</f>
        <v>200</v>
      </c>
      <c r="I60" s="93">
        <f>I61</f>
        <v>200</v>
      </c>
      <c r="J60" s="93">
        <f>J61</f>
        <v>200</v>
      </c>
    </row>
    <row r="61" spans="1:10" ht="27" customHeight="1">
      <c r="A61" s="24" t="s">
        <v>83</v>
      </c>
      <c r="B61" s="6" t="s">
        <v>55</v>
      </c>
      <c r="C61" s="26" t="s">
        <v>65</v>
      </c>
      <c r="D61" s="25" t="s">
        <v>86</v>
      </c>
      <c r="E61" s="25" t="s">
        <v>172</v>
      </c>
      <c r="F61" s="25" t="s">
        <v>84</v>
      </c>
      <c r="G61" s="27">
        <v>200</v>
      </c>
      <c r="I61" s="27">
        <v>200</v>
      </c>
      <c r="J61" s="27">
        <v>200</v>
      </c>
    </row>
    <row r="62" spans="1:10" ht="42" customHeight="1">
      <c r="A62" s="89" t="s">
        <v>87</v>
      </c>
      <c r="B62" s="90" t="s">
        <v>55</v>
      </c>
      <c r="C62" s="91" t="s">
        <v>65</v>
      </c>
      <c r="D62" s="92" t="s">
        <v>86</v>
      </c>
      <c r="E62" s="92" t="s">
        <v>175</v>
      </c>
      <c r="F62" s="92"/>
      <c r="G62" s="93">
        <f>G63</f>
        <v>200</v>
      </c>
      <c r="I62" s="93">
        <f>I63</f>
        <v>220</v>
      </c>
      <c r="J62" s="93">
        <f>J63</f>
        <v>230</v>
      </c>
    </row>
    <row r="63" spans="1:10" ht="27.75" customHeight="1">
      <c r="A63" s="22" t="s">
        <v>202</v>
      </c>
      <c r="B63" s="6" t="s">
        <v>55</v>
      </c>
      <c r="C63" s="26" t="s">
        <v>65</v>
      </c>
      <c r="D63" s="25" t="s">
        <v>86</v>
      </c>
      <c r="E63" s="25" t="s">
        <v>175</v>
      </c>
      <c r="F63" s="25" t="s">
        <v>73</v>
      </c>
      <c r="G63" s="27">
        <v>200</v>
      </c>
      <c r="I63" s="27">
        <v>220</v>
      </c>
      <c r="J63" s="27">
        <v>230</v>
      </c>
    </row>
    <row r="64" spans="1:10" ht="35.25" customHeight="1">
      <c r="A64" s="89" t="s">
        <v>203</v>
      </c>
      <c r="B64" s="90" t="s">
        <v>55</v>
      </c>
      <c r="C64" s="91" t="s">
        <v>65</v>
      </c>
      <c r="D64" s="92" t="s">
        <v>86</v>
      </c>
      <c r="E64" s="92" t="s">
        <v>204</v>
      </c>
      <c r="F64" s="92"/>
      <c r="G64" s="93">
        <f>G65</f>
        <v>394</v>
      </c>
      <c r="I64" s="93">
        <f>I65</f>
        <v>413.1</v>
      </c>
      <c r="J64" s="93">
        <f>J65</f>
        <v>429.6</v>
      </c>
    </row>
    <row r="65" spans="1:10" ht="39.75" customHeight="1">
      <c r="A65" s="22" t="s">
        <v>202</v>
      </c>
      <c r="B65" s="6">
        <v>610</v>
      </c>
      <c r="C65" s="26" t="s">
        <v>65</v>
      </c>
      <c r="D65" s="25" t="s">
        <v>86</v>
      </c>
      <c r="E65" s="25" t="s">
        <v>204</v>
      </c>
      <c r="F65" s="25" t="s">
        <v>73</v>
      </c>
      <c r="G65" s="27">
        <v>394</v>
      </c>
      <c r="I65" s="27">
        <v>413.1</v>
      </c>
      <c r="J65" s="27">
        <v>429.6</v>
      </c>
    </row>
    <row r="66" spans="1:10" ht="55.5" customHeight="1" hidden="1">
      <c r="A66" s="89" t="s">
        <v>132</v>
      </c>
      <c r="B66" s="90">
        <v>610</v>
      </c>
      <c r="C66" s="91" t="s">
        <v>65</v>
      </c>
      <c r="D66" s="92" t="s">
        <v>86</v>
      </c>
      <c r="E66" s="92" t="s">
        <v>176</v>
      </c>
      <c r="F66" s="92"/>
      <c r="G66" s="93">
        <f>G67</f>
        <v>0</v>
      </c>
      <c r="I66" s="93">
        <f>I67</f>
        <v>0</v>
      </c>
      <c r="J66" s="93">
        <f>J67</f>
        <v>0</v>
      </c>
    </row>
    <row r="67" spans="1:10" s="5" customFormat="1" ht="30.75" customHeight="1" hidden="1">
      <c r="A67" s="22" t="s">
        <v>202</v>
      </c>
      <c r="B67" s="6">
        <v>610</v>
      </c>
      <c r="C67" s="26" t="s">
        <v>65</v>
      </c>
      <c r="D67" s="25" t="s">
        <v>86</v>
      </c>
      <c r="E67" s="25" t="s">
        <v>176</v>
      </c>
      <c r="F67" s="25" t="s">
        <v>73</v>
      </c>
      <c r="G67" s="27">
        <v>0</v>
      </c>
      <c r="I67" s="27">
        <v>0</v>
      </c>
      <c r="J67" s="27">
        <v>0</v>
      </c>
    </row>
    <row r="68" spans="1:10" ht="33.75" customHeight="1">
      <c r="A68" s="171" t="s">
        <v>134</v>
      </c>
      <c r="B68" s="123" t="s">
        <v>55</v>
      </c>
      <c r="C68" s="172" t="s">
        <v>67</v>
      </c>
      <c r="D68" s="173"/>
      <c r="E68" s="173"/>
      <c r="F68" s="173"/>
      <c r="G68" s="174">
        <f>G69</f>
        <v>353.9</v>
      </c>
      <c r="I68" s="174">
        <f aca="true" t="shared" si="3" ref="I68:J70">I69</f>
        <v>367.5</v>
      </c>
      <c r="J68" s="174">
        <f t="shared" si="3"/>
        <v>367.6</v>
      </c>
    </row>
    <row r="69" spans="1:10" ht="37.5" customHeight="1">
      <c r="A69" s="175" t="s">
        <v>135</v>
      </c>
      <c r="B69" s="49" t="s">
        <v>55</v>
      </c>
      <c r="C69" s="176" t="s">
        <v>67</v>
      </c>
      <c r="D69" s="177" t="s">
        <v>72</v>
      </c>
      <c r="E69" s="177"/>
      <c r="F69" s="177"/>
      <c r="G69" s="178">
        <f>G70</f>
        <v>353.9</v>
      </c>
      <c r="I69" s="178">
        <f t="shared" si="3"/>
        <v>367.5</v>
      </c>
      <c r="J69" s="178">
        <f t="shared" si="3"/>
        <v>367.6</v>
      </c>
    </row>
    <row r="70" spans="1:10" ht="22.5" customHeight="1">
      <c r="A70" s="17" t="s">
        <v>125</v>
      </c>
      <c r="B70" s="7" t="s">
        <v>55</v>
      </c>
      <c r="C70" s="31" t="s">
        <v>67</v>
      </c>
      <c r="D70" s="28" t="s">
        <v>72</v>
      </c>
      <c r="E70" s="28" t="s">
        <v>171</v>
      </c>
      <c r="F70" s="25"/>
      <c r="G70" s="29">
        <f>G71</f>
        <v>353.9</v>
      </c>
      <c r="I70" s="29">
        <f t="shared" si="3"/>
        <v>367.5</v>
      </c>
      <c r="J70" s="29">
        <f t="shared" si="3"/>
        <v>367.6</v>
      </c>
    </row>
    <row r="71" spans="1:10" ht="57" customHeight="1">
      <c r="A71" s="17" t="s">
        <v>404</v>
      </c>
      <c r="B71" s="7" t="s">
        <v>55</v>
      </c>
      <c r="C71" s="31" t="s">
        <v>67</v>
      </c>
      <c r="D71" s="28" t="s">
        <v>72</v>
      </c>
      <c r="E71" s="28" t="s">
        <v>177</v>
      </c>
      <c r="F71" s="28"/>
      <c r="G71" s="29">
        <f>G72+G73</f>
        <v>353.9</v>
      </c>
      <c r="I71" s="29">
        <f>I72+I73</f>
        <v>367.5</v>
      </c>
      <c r="J71" s="29">
        <f>J72+J73</f>
        <v>367.6</v>
      </c>
    </row>
    <row r="72" spans="1:10" ht="58.5" customHeight="1">
      <c r="A72" s="22" t="s">
        <v>69</v>
      </c>
      <c r="B72" s="6" t="s">
        <v>55</v>
      </c>
      <c r="C72" s="26" t="s">
        <v>67</v>
      </c>
      <c r="D72" s="25" t="s">
        <v>72</v>
      </c>
      <c r="E72" s="25" t="s">
        <v>177</v>
      </c>
      <c r="F72" s="25" t="s">
        <v>70</v>
      </c>
      <c r="G72" s="27">
        <v>353.9</v>
      </c>
      <c r="I72" s="27">
        <v>367.5</v>
      </c>
      <c r="J72" s="27">
        <v>367.6</v>
      </c>
    </row>
    <row r="73" spans="1:10" ht="34.5" customHeight="1" hidden="1">
      <c r="A73" s="22" t="s">
        <v>202</v>
      </c>
      <c r="B73" s="6" t="s">
        <v>55</v>
      </c>
      <c r="C73" s="26" t="s">
        <v>67</v>
      </c>
      <c r="D73" s="25" t="s">
        <v>72</v>
      </c>
      <c r="E73" s="25" t="s">
        <v>177</v>
      </c>
      <c r="F73" s="25" t="s">
        <v>73</v>
      </c>
      <c r="G73" s="27">
        <v>0</v>
      </c>
      <c r="I73" s="27">
        <v>0</v>
      </c>
      <c r="J73" s="27">
        <v>0</v>
      </c>
    </row>
    <row r="74" spans="1:10" ht="36.75" customHeight="1">
      <c r="A74" s="179" t="s">
        <v>89</v>
      </c>
      <c r="B74" s="180" t="s">
        <v>55</v>
      </c>
      <c r="C74" s="181" t="s">
        <v>72</v>
      </c>
      <c r="D74" s="182"/>
      <c r="E74" s="182"/>
      <c r="F74" s="182"/>
      <c r="G74" s="183">
        <f>G81+G89+G75</f>
        <v>3120.2</v>
      </c>
      <c r="I74" s="183">
        <f>I81+I89+I75</f>
        <v>3228.3</v>
      </c>
      <c r="J74" s="183">
        <f>J81+J89+J75</f>
        <v>3335.7</v>
      </c>
    </row>
    <row r="75" spans="1:10" ht="28.5" customHeight="1">
      <c r="A75" s="175" t="s">
        <v>359</v>
      </c>
      <c r="B75" s="49" t="s">
        <v>55</v>
      </c>
      <c r="C75" s="176" t="s">
        <v>72</v>
      </c>
      <c r="D75" s="177" t="s">
        <v>178</v>
      </c>
      <c r="E75" s="177"/>
      <c r="F75" s="177"/>
      <c r="G75" s="178">
        <f>G77+G79</f>
        <v>2207.7</v>
      </c>
      <c r="I75" s="178">
        <f>I77+I79</f>
        <v>2296.2000000000003</v>
      </c>
      <c r="J75" s="178">
        <f>J77+J79</f>
        <v>2385.2</v>
      </c>
    </row>
    <row r="76" spans="1:10" ht="46.5" customHeight="1">
      <c r="A76" s="175" t="s">
        <v>340</v>
      </c>
      <c r="B76" s="49">
        <v>610</v>
      </c>
      <c r="C76" s="176" t="s">
        <v>72</v>
      </c>
      <c r="D76" s="177" t="s">
        <v>178</v>
      </c>
      <c r="E76" s="177" t="s">
        <v>242</v>
      </c>
      <c r="F76" s="177"/>
      <c r="G76" s="178">
        <f>G77</f>
        <v>2111.7</v>
      </c>
      <c r="I76" s="178">
        <f>I77</f>
        <v>2196.2000000000003</v>
      </c>
      <c r="J76" s="178">
        <f>J77</f>
        <v>2284</v>
      </c>
    </row>
    <row r="77" spans="1:10" ht="39" customHeight="1">
      <c r="A77" s="22" t="s">
        <v>351</v>
      </c>
      <c r="B77" s="6">
        <v>610</v>
      </c>
      <c r="C77" s="26" t="s">
        <v>72</v>
      </c>
      <c r="D77" s="25" t="s">
        <v>178</v>
      </c>
      <c r="E77" s="25" t="s">
        <v>356</v>
      </c>
      <c r="F77" s="25"/>
      <c r="G77" s="27">
        <f>G78</f>
        <v>2111.7</v>
      </c>
      <c r="I77" s="27">
        <f>I78</f>
        <v>2196.2000000000003</v>
      </c>
      <c r="J77" s="27">
        <f>J78</f>
        <v>2284</v>
      </c>
    </row>
    <row r="78" spans="1:10" ht="33.75" customHeight="1">
      <c r="A78" s="22" t="s">
        <v>202</v>
      </c>
      <c r="B78" s="6">
        <v>610</v>
      </c>
      <c r="C78" s="26" t="s">
        <v>72</v>
      </c>
      <c r="D78" s="25" t="s">
        <v>178</v>
      </c>
      <c r="E78" s="25" t="s">
        <v>356</v>
      </c>
      <c r="F78" s="25" t="s">
        <v>73</v>
      </c>
      <c r="G78" s="27">
        <f>1976.3+135.4</f>
        <v>2111.7</v>
      </c>
      <c r="I78" s="27">
        <f>2055.4+140.8</f>
        <v>2196.2000000000003</v>
      </c>
      <c r="J78" s="27">
        <f>2137.6+146.4</f>
        <v>2284</v>
      </c>
    </row>
    <row r="79" spans="1:10" ht="34.5" customHeight="1">
      <c r="A79" s="175" t="s">
        <v>342</v>
      </c>
      <c r="B79" s="49" t="s">
        <v>55</v>
      </c>
      <c r="C79" s="176" t="s">
        <v>72</v>
      </c>
      <c r="D79" s="177" t="s">
        <v>178</v>
      </c>
      <c r="E79" s="177" t="s">
        <v>343</v>
      </c>
      <c r="F79" s="177"/>
      <c r="G79" s="178">
        <f>G80</f>
        <v>96</v>
      </c>
      <c r="I79" s="178">
        <f>I80</f>
        <v>100</v>
      </c>
      <c r="J79" s="178">
        <f>J80</f>
        <v>101.2</v>
      </c>
    </row>
    <row r="80" spans="1:10" ht="34.5" customHeight="1">
      <c r="A80" s="22" t="s">
        <v>202</v>
      </c>
      <c r="B80" s="6">
        <v>610</v>
      </c>
      <c r="C80" s="26" t="s">
        <v>72</v>
      </c>
      <c r="D80" s="25" t="s">
        <v>178</v>
      </c>
      <c r="E80" s="25" t="s">
        <v>343</v>
      </c>
      <c r="F80" s="25"/>
      <c r="G80" s="27">
        <v>96</v>
      </c>
      <c r="I80" s="27">
        <v>100</v>
      </c>
      <c r="J80" s="27">
        <v>101.2</v>
      </c>
    </row>
    <row r="81" spans="1:10" s="11" customFormat="1" ht="51.75" customHeight="1">
      <c r="A81" s="175" t="s">
        <v>360</v>
      </c>
      <c r="B81" s="49" t="s">
        <v>55</v>
      </c>
      <c r="C81" s="176" t="s">
        <v>72</v>
      </c>
      <c r="D81" s="177" t="s">
        <v>91</v>
      </c>
      <c r="E81" s="177"/>
      <c r="F81" s="177"/>
      <c r="G81" s="178">
        <f>G85+G82</f>
        <v>777.6</v>
      </c>
      <c r="I81" s="178">
        <f>I85+I82</f>
        <v>785.0999999999999</v>
      </c>
      <c r="J81" s="178">
        <f>J85+J82</f>
        <v>801.3</v>
      </c>
    </row>
    <row r="82" spans="1:10" s="11" customFormat="1" ht="47.25" customHeight="1">
      <c r="A82" s="175" t="s">
        <v>340</v>
      </c>
      <c r="B82" s="49">
        <v>610</v>
      </c>
      <c r="C82" s="176" t="s">
        <v>72</v>
      </c>
      <c r="D82" s="177" t="s">
        <v>91</v>
      </c>
      <c r="E82" s="177" t="s">
        <v>242</v>
      </c>
      <c r="F82" s="177"/>
      <c r="G82" s="178">
        <f>G83</f>
        <v>327.6</v>
      </c>
      <c r="I82" s="178">
        <f>I83</f>
        <v>340.7</v>
      </c>
      <c r="J82" s="178">
        <f>J83</f>
        <v>354.3</v>
      </c>
    </row>
    <row r="83" spans="1:10" s="11" customFormat="1" ht="41.25" customHeight="1">
      <c r="A83" s="22" t="s">
        <v>351</v>
      </c>
      <c r="B83" s="6">
        <v>610</v>
      </c>
      <c r="C83" s="26" t="s">
        <v>72</v>
      </c>
      <c r="D83" s="25" t="s">
        <v>91</v>
      </c>
      <c r="E83" s="25" t="s">
        <v>356</v>
      </c>
      <c r="F83" s="25"/>
      <c r="G83" s="27">
        <f>G84</f>
        <v>327.6</v>
      </c>
      <c r="I83" s="27">
        <f>I84</f>
        <v>340.7</v>
      </c>
      <c r="J83" s="27">
        <f>J84</f>
        <v>354.3</v>
      </c>
    </row>
    <row r="84" spans="1:10" s="11" customFormat="1" ht="41.25" customHeight="1">
      <c r="A84" s="22" t="s">
        <v>202</v>
      </c>
      <c r="B84" s="6">
        <v>610</v>
      </c>
      <c r="C84" s="26" t="s">
        <v>72</v>
      </c>
      <c r="D84" s="25" t="s">
        <v>91</v>
      </c>
      <c r="E84" s="25" t="s">
        <v>356</v>
      </c>
      <c r="F84" s="25" t="s">
        <v>73</v>
      </c>
      <c r="G84" s="27">
        <f>327.6</f>
        <v>327.6</v>
      </c>
      <c r="I84" s="27">
        <v>340.7</v>
      </c>
      <c r="J84" s="27">
        <v>354.3</v>
      </c>
    </row>
    <row r="85" spans="1:10" s="11" customFormat="1" ht="21" customHeight="1">
      <c r="A85" s="89" t="s">
        <v>122</v>
      </c>
      <c r="B85" s="90" t="s">
        <v>55</v>
      </c>
      <c r="C85" s="91" t="s">
        <v>72</v>
      </c>
      <c r="D85" s="92" t="s">
        <v>91</v>
      </c>
      <c r="E85" s="92" t="s">
        <v>167</v>
      </c>
      <c r="F85" s="92"/>
      <c r="G85" s="93">
        <f>G87</f>
        <v>450</v>
      </c>
      <c r="I85" s="93">
        <f>I87</f>
        <v>444.4</v>
      </c>
      <c r="J85" s="93">
        <f>J87</f>
        <v>447</v>
      </c>
    </row>
    <row r="86" spans="1:10" s="11" customFormat="1" ht="32.25" customHeight="1">
      <c r="A86" s="89" t="s">
        <v>126</v>
      </c>
      <c r="B86" s="90">
        <v>610</v>
      </c>
      <c r="C86" s="91" t="s">
        <v>72</v>
      </c>
      <c r="D86" s="92" t="s">
        <v>91</v>
      </c>
      <c r="E86" s="92" t="s">
        <v>179</v>
      </c>
      <c r="F86" s="92"/>
      <c r="G86" s="93">
        <f>G87</f>
        <v>450</v>
      </c>
      <c r="I86" s="93">
        <f>I87</f>
        <v>444.4</v>
      </c>
      <c r="J86" s="93">
        <f>J87</f>
        <v>447</v>
      </c>
    </row>
    <row r="87" spans="1:10" s="11" customFormat="1" ht="30" customHeight="1">
      <c r="A87" s="22" t="s">
        <v>90</v>
      </c>
      <c r="B87" s="6" t="s">
        <v>55</v>
      </c>
      <c r="C87" s="26" t="s">
        <v>72</v>
      </c>
      <c r="D87" s="25" t="s">
        <v>91</v>
      </c>
      <c r="E87" s="25" t="s">
        <v>180</v>
      </c>
      <c r="F87" s="25"/>
      <c r="G87" s="27">
        <f>G88</f>
        <v>450</v>
      </c>
      <c r="I87" s="27">
        <f>I88</f>
        <v>444.4</v>
      </c>
      <c r="J87" s="27">
        <f>J88</f>
        <v>447</v>
      </c>
    </row>
    <row r="88" spans="1:10" s="11" customFormat="1" ht="33" customHeight="1">
      <c r="A88" s="22" t="s">
        <v>202</v>
      </c>
      <c r="B88" s="6" t="s">
        <v>55</v>
      </c>
      <c r="C88" s="26" t="s">
        <v>72</v>
      </c>
      <c r="D88" s="25" t="s">
        <v>91</v>
      </c>
      <c r="E88" s="25" t="s">
        <v>180</v>
      </c>
      <c r="F88" s="25" t="s">
        <v>73</v>
      </c>
      <c r="G88" s="27">
        <v>450</v>
      </c>
      <c r="I88" s="27">
        <v>444.4</v>
      </c>
      <c r="J88" s="27">
        <v>447</v>
      </c>
    </row>
    <row r="89" spans="1:10" s="11" customFormat="1" ht="43.5" customHeight="1">
      <c r="A89" s="175" t="s">
        <v>128</v>
      </c>
      <c r="B89" s="49" t="s">
        <v>55</v>
      </c>
      <c r="C89" s="176" t="s">
        <v>72</v>
      </c>
      <c r="D89" s="177" t="s">
        <v>127</v>
      </c>
      <c r="E89" s="177"/>
      <c r="F89" s="177"/>
      <c r="G89" s="178">
        <f>G94+G90</f>
        <v>134.9</v>
      </c>
      <c r="I89" s="178">
        <f>I94+I90</f>
        <v>147</v>
      </c>
      <c r="J89" s="178">
        <f>J94+J90</f>
        <v>149.2</v>
      </c>
    </row>
    <row r="90" spans="1:10" s="11" customFormat="1" ht="41.25" customHeight="1">
      <c r="A90" s="89" t="s">
        <v>340</v>
      </c>
      <c r="B90" s="90">
        <v>610</v>
      </c>
      <c r="C90" s="91" t="s">
        <v>72</v>
      </c>
      <c r="D90" s="92" t="s">
        <v>127</v>
      </c>
      <c r="E90" s="92" t="s">
        <v>242</v>
      </c>
      <c r="F90" s="92"/>
      <c r="G90" s="93">
        <f>G91+G93</f>
        <v>63.2</v>
      </c>
      <c r="I90" s="93">
        <f>I91+I93</f>
        <v>65.3</v>
      </c>
      <c r="J90" s="93">
        <f>J91+J93</f>
        <v>67.5</v>
      </c>
    </row>
    <row r="91" spans="1:10" s="11" customFormat="1" ht="47.25" customHeight="1">
      <c r="A91" s="22" t="s">
        <v>351</v>
      </c>
      <c r="B91" s="6">
        <v>610</v>
      </c>
      <c r="C91" s="26" t="s">
        <v>72</v>
      </c>
      <c r="D91" s="25" t="s">
        <v>127</v>
      </c>
      <c r="E91" s="25" t="s">
        <v>356</v>
      </c>
      <c r="F91" s="25"/>
      <c r="G91" s="27">
        <f>G92</f>
        <v>10</v>
      </c>
      <c r="I91" s="27">
        <f>I92</f>
        <v>10</v>
      </c>
      <c r="J91" s="27">
        <f>J92</f>
        <v>10</v>
      </c>
    </row>
    <row r="92" spans="1:10" s="11" customFormat="1" ht="66" customHeight="1">
      <c r="A92" s="22" t="s">
        <v>69</v>
      </c>
      <c r="B92" s="6">
        <v>610</v>
      </c>
      <c r="C92" s="26" t="s">
        <v>72</v>
      </c>
      <c r="D92" s="25" t="s">
        <v>127</v>
      </c>
      <c r="E92" s="25" t="s">
        <v>356</v>
      </c>
      <c r="F92" s="25" t="s">
        <v>70</v>
      </c>
      <c r="G92" s="27">
        <v>10</v>
      </c>
      <c r="I92" s="27">
        <v>10</v>
      </c>
      <c r="J92" s="27">
        <v>10</v>
      </c>
    </row>
    <row r="93" spans="1:10" s="11" customFormat="1" ht="39" customHeight="1">
      <c r="A93" s="22" t="s">
        <v>202</v>
      </c>
      <c r="B93" s="6" t="s">
        <v>55</v>
      </c>
      <c r="C93" s="26" t="s">
        <v>72</v>
      </c>
      <c r="D93" s="25" t="s">
        <v>127</v>
      </c>
      <c r="E93" s="25" t="s">
        <v>356</v>
      </c>
      <c r="F93" s="25" t="s">
        <v>73</v>
      </c>
      <c r="G93" s="27">
        <v>53.2</v>
      </c>
      <c r="I93" s="27">
        <v>55.3</v>
      </c>
      <c r="J93" s="27">
        <v>57.5</v>
      </c>
    </row>
    <row r="94" spans="1:10" s="11" customFormat="1" ht="25.5" customHeight="1">
      <c r="A94" s="175" t="s">
        <v>122</v>
      </c>
      <c r="B94" s="49" t="s">
        <v>55</v>
      </c>
      <c r="C94" s="176" t="s">
        <v>72</v>
      </c>
      <c r="D94" s="177" t="s">
        <v>127</v>
      </c>
      <c r="E94" s="177" t="s">
        <v>167</v>
      </c>
      <c r="F94" s="177"/>
      <c r="G94" s="178">
        <f>G95</f>
        <v>71.7</v>
      </c>
      <c r="I94" s="178">
        <f>I95</f>
        <v>81.7</v>
      </c>
      <c r="J94" s="178">
        <f>J95</f>
        <v>81.7</v>
      </c>
    </row>
    <row r="95" spans="1:10" s="11" customFormat="1" ht="36" customHeight="1">
      <c r="A95" s="89" t="s">
        <v>126</v>
      </c>
      <c r="B95" s="90" t="s">
        <v>55</v>
      </c>
      <c r="C95" s="91" t="s">
        <v>72</v>
      </c>
      <c r="D95" s="92" t="s">
        <v>127</v>
      </c>
      <c r="E95" s="92" t="s">
        <v>179</v>
      </c>
      <c r="F95" s="92"/>
      <c r="G95" s="29">
        <f>G96</f>
        <v>71.7</v>
      </c>
      <c r="I95" s="29">
        <f>I96</f>
        <v>81.7</v>
      </c>
      <c r="J95" s="29">
        <f>J96</f>
        <v>81.7</v>
      </c>
    </row>
    <row r="96" spans="1:10" s="11" customFormat="1" ht="27" customHeight="1">
      <c r="A96" s="22" t="s">
        <v>129</v>
      </c>
      <c r="B96" s="6" t="s">
        <v>55</v>
      </c>
      <c r="C96" s="26" t="s">
        <v>72</v>
      </c>
      <c r="D96" s="25" t="s">
        <v>127</v>
      </c>
      <c r="E96" s="25" t="s">
        <v>181</v>
      </c>
      <c r="F96" s="25"/>
      <c r="G96" s="27">
        <f>G97+G98</f>
        <v>71.7</v>
      </c>
      <c r="I96" s="27">
        <f>I97+I98</f>
        <v>81.7</v>
      </c>
      <c r="J96" s="27">
        <f>J97+J98</f>
        <v>81.7</v>
      </c>
    </row>
    <row r="97" spans="1:10" s="11" customFormat="1" ht="54" customHeight="1">
      <c r="A97" s="22" t="s">
        <v>69</v>
      </c>
      <c r="B97" s="6" t="s">
        <v>55</v>
      </c>
      <c r="C97" s="26" t="s">
        <v>72</v>
      </c>
      <c r="D97" s="25" t="s">
        <v>127</v>
      </c>
      <c r="E97" s="25" t="s">
        <v>181</v>
      </c>
      <c r="F97" s="25" t="s">
        <v>70</v>
      </c>
      <c r="G97" s="27">
        <v>61.7</v>
      </c>
      <c r="I97" s="27">
        <v>61.7</v>
      </c>
      <c r="J97" s="27">
        <v>61.7</v>
      </c>
    </row>
    <row r="98" spans="1:10" s="11" customFormat="1" ht="30" customHeight="1">
      <c r="A98" s="22" t="s">
        <v>202</v>
      </c>
      <c r="B98" s="6" t="s">
        <v>55</v>
      </c>
      <c r="C98" s="26" t="s">
        <v>72</v>
      </c>
      <c r="D98" s="25" t="s">
        <v>127</v>
      </c>
      <c r="E98" s="25" t="s">
        <v>181</v>
      </c>
      <c r="F98" s="25" t="s">
        <v>73</v>
      </c>
      <c r="G98" s="27">
        <v>10</v>
      </c>
      <c r="I98" s="27">
        <v>20</v>
      </c>
      <c r="J98" s="27">
        <v>20</v>
      </c>
    </row>
    <row r="99" spans="1:10" ht="30" customHeight="1">
      <c r="A99" s="171" t="s">
        <v>92</v>
      </c>
      <c r="B99" s="123" t="s">
        <v>55</v>
      </c>
      <c r="C99" s="172" t="s">
        <v>75</v>
      </c>
      <c r="D99" s="173"/>
      <c r="E99" s="173"/>
      <c r="F99" s="173"/>
      <c r="G99" s="214">
        <f>G108+G100</f>
        <v>2526.9</v>
      </c>
      <c r="I99" s="214">
        <f>I108+I100</f>
        <v>2592.3</v>
      </c>
      <c r="J99" s="214">
        <f>J108+J100</f>
        <v>2592.3</v>
      </c>
    </row>
    <row r="100" spans="1:10" ht="22.5" customHeight="1">
      <c r="A100" s="175" t="s">
        <v>205</v>
      </c>
      <c r="B100" s="49" t="s">
        <v>55</v>
      </c>
      <c r="C100" s="176" t="s">
        <v>75</v>
      </c>
      <c r="D100" s="177" t="s">
        <v>178</v>
      </c>
      <c r="E100" s="196"/>
      <c r="F100" s="196"/>
      <c r="G100" s="178">
        <f>G101+G104</f>
        <v>2476.9</v>
      </c>
      <c r="I100" s="178">
        <f>I101+I104</f>
        <v>2542.3</v>
      </c>
      <c r="J100" s="178">
        <f>J101+J104</f>
        <v>2542.3</v>
      </c>
    </row>
    <row r="101" spans="1:10" ht="51" customHeight="1">
      <c r="A101" s="187" t="s">
        <v>338</v>
      </c>
      <c r="B101" s="90">
        <v>610</v>
      </c>
      <c r="C101" s="91" t="s">
        <v>75</v>
      </c>
      <c r="D101" s="92" t="s">
        <v>178</v>
      </c>
      <c r="E101" s="92" t="s">
        <v>354</v>
      </c>
      <c r="F101" s="92"/>
      <c r="G101" s="116">
        <f>G102</f>
        <v>1634.7</v>
      </c>
      <c r="I101" s="116">
        <f>I102</f>
        <v>1700.1</v>
      </c>
      <c r="J101" s="116">
        <f>J102</f>
        <v>1700.1</v>
      </c>
    </row>
    <row r="102" spans="1:10" s="5" customFormat="1" ht="47.25" customHeight="1">
      <c r="A102" s="188" t="s">
        <v>341</v>
      </c>
      <c r="B102" s="6">
        <v>610</v>
      </c>
      <c r="C102" s="26" t="s">
        <v>75</v>
      </c>
      <c r="D102" s="25" t="s">
        <v>178</v>
      </c>
      <c r="E102" s="191" t="s">
        <v>355</v>
      </c>
      <c r="F102" s="25"/>
      <c r="G102" s="36">
        <f>G103</f>
        <v>1634.7</v>
      </c>
      <c r="I102" s="36">
        <f>I103</f>
        <v>1700.1</v>
      </c>
      <c r="J102" s="36">
        <f>J103</f>
        <v>1700.1</v>
      </c>
    </row>
    <row r="103" spans="1:10" ht="27.75" customHeight="1">
      <c r="A103" s="22" t="s">
        <v>202</v>
      </c>
      <c r="B103" s="6">
        <v>610</v>
      </c>
      <c r="C103" s="26" t="s">
        <v>75</v>
      </c>
      <c r="D103" s="25" t="s">
        <v>178</v>
      </c>
      <c r="E103" s="191" t="s">
        <v>355</v>
      </c>
      <c r="F103" s="25" t="s">
        <v>73</v>
      </c>
      <c r="G103" s="36">
        <v>1634.7</v>
      </c>
      <c r="I103" s="36">
        <v>1700.1</v>
      </c>
      <c r="J103" s="36">
        <v>1700.1</v>
      </c>
    </row>
    <row r="104" spans="1:10" ht="27.75" customHeight="1">
      <c r="A104" s="89" t="s">
        <v>122</v>
      </c>
      <c r="B104" s="90">
        <v>610</v>
      </c>
      <c r="C104" s="91" t="s">
        <v>75</v>
      </c>
      <c r="D104" s="92" t="s">
        <v>178</v>
      </c>
      <c r="E104" s="92" t="s">
        <v>167</v>
      </c>
      <c r="F104" s="92"/>
      <c r="G104" s="116">
        <f>G106</f>
        <v>842.2</v>
      </c>
      <c r="I104" s="116">
        <f>I106</f>
        <v>842.2</v>
      </c>
      <c r="J104" s="116">
        <f>J106</f>
        <v>842.2</v>
      </c>
    </row>
    <row r="105" spans="1:10" ht="29.25" customHeight="1">
      <c r="A105" s="175" t="s">
        <v>235</v>
      </c>
      <c r="B105" s="49">
        <v>610</v>
      </c>
      <c r="C105" s="176" t="s">
        <v>75</v>
      </c>
      <c r="D105" s="177" t="s">
        <v>178</v>
      </c>
      <c r="E105" s="177" t="s">
        <v>239</v>
      </c>
      <c r="F105" s="177"/>
      <c r="G105" s="195">
        <f>G106</f>
        <v>842.2</v>
      </c>
      <c r="I105" s="195">
        <f>I106</f>
        <v>842.2</v>
      </c>
      <c r="J105" s="195">
        <f>J106</f>
        <v>842.2</v>
      </c>
    </row>
    <row r="106" spans="1:10" ht="33.75" customHeight="1">
      <c r="A106" s="22" t="s">
        <v>1</v>
      </c>
      <c r="B106" s="6">
        <v>610</v>
      </c>
      <c r="C106" s="26" t="s">
        <v>75</v>
      </c>
      <c r="D106" s="25" t="s">
        <v>178</v>
      </c>
      <c r="E106" s="25" t="s">
        <v>2</v>
      </c>
      <c r="F106" s="25"/>
      <c r="G106" s="36">
        <f>G107</f>
        <v>842.2</v>
      </c>
      <c r="I106" s="36">
        <f>I107</f>
        <v>842.2</v>
      </c>
      <c r="J106" s="36">
        <f>J107</f>
        <v>842.2</v>
      </c>
    </row>
    <row r="107" spans="1:10" ht="31.5" customHeight="1">
      <c r="A107" s="22" t="s">
        <v>202</v>
      </c>
      <c r="B107" s="6">
        <v>610</v>
      </c>
      <c r="C107" s="26" t="s">
        <v>75</v>
      </c>
      <c r="D107" s="25" t="s">
        <v>178</v>
      </c>
      <c r="E107" s="25" t="s">
        <v>2</v>
      </c>
      <c r="F107" s="25" t="s">
        <v>73</v>
      </c>
      <c r="G107" s="36">
        <v>842.2</v>
      </c>
      <c r="H107" s="11"/>
      <c r="I107" s="36">
        <v>842.2</v>
      </c>
      <c r="J107" s="36">
        <v>842.2</v>
      </c>
    </row>
    <row r="108" spans="1:10" ht="33.75" customHeight="1">
      <c r="A108" s="175" t="s">
        <v>131</v>
      </c>
      <c r="B108" s="49" t="s">
        <v>55</v>
      </c>
      <c r="C108" s="176" t="s">
        <v>75</v>
      </c>
      <c r="D108" s="177" t="s">
        <v>130</v>
      </c>
      <c r="E108" s="177"/>
      <c r="F108" s="177"/>
      <c r="G108" s="178">
        <f>G113+G109</f>
        <v>50</v>
      </c>
      <c r="I108" s="178">
        <f>I113+I109</f>
        <v>50</v>
      </c>
      <c r="J108" s="178">
        <f>J113+J109</f>
        <v>50</v>
      </c>
    </row>
    <row r="109" spans="1:10" ht="46.5" customHeight="1" hidden="1">
      <c r="A109" s="197" t="s">
        <v>257</v>
      </c>
      <c r="B109" s="49" t="s">
        <v>55</v>
      </c>
      <c r="C109" s="176" t="s">
        <v>75</v>
      </c>
      <c r="D109" s="177" t="s">
        <v>67</v>
      </c>
      <c r="E109" s="177" t="s">
        <v>186</v>
      </c>
      <c r="F109" s="177"/>
      <c r="G109" s="178">
        <f>G110</f>
        <v>0</v>
      </c>
      <c r="I109" s="178">
        <f aca="true" t="shared" si="4" ref="I109:J111">I110</f>
        <v>0</v>
      </c>
      <c r="J109" s="178">
        <f t="shared" si="4"/>
        <v>0</v>
      </c>
    </row>
    <row r="110" spans="1:10" ht="46.5" customHeight="1" hidden="1">
      <c r="A110" s="175" t="s">
        <v>256</v>
      </c>
      <c r="B110" s="49" t="s">
        <v>55</v>
      </c>
      <c r="C110" s="176" t="s">
        <v>75</v>
      </c>
      <c r="D110" s="177" t="s">
        <v>67</v>
      </c>
      <c r="E110" s="177" t="s">
        <v>3</v>
      </c>
      <c r="F110" s="177"/>
      <c r="G110" s="198">
        <f>G111</f>
        <v>0</v>
      </c>
      <c r="I110" s="198">
        <f t="shared" si="4"/>
        <v>0</v>
      </c>
      <c r="J110" s="198">
        <f t="shared" si="4"/>
        <v>0</v>
      </c>
    </row>
    <row r="111" spans="1:10" ht="66" customHeight="1" hidden="1">
      <c r="A111" s="38" t="s">
        <v>260</v>
      </c>
      <c r="B111" s="37" t="s">
        <v>55</v>
      </c>
      <c r="C111" s="199" t="s">
        <v>75</v>
      </c>
      <c r="D111" s="200" t="s">
        <v>130</v>
      </c>
      <c r="E111" s="200" t="s">
        <v>4</v>
      </c>
      <c r="F111" s="200"/>
      <c r="G111" s="198">
        <f>G112</f>
        <v>0</v>
      </c>
      <c r="I111" s="198">
        <f t="shared" si="4"/>
        <v>0</v>
      </c>
      <c r="J111" s="198">
        <f t="shared" si="4"/>
        <v>0</v>
      </c>
    </row>
    <row r="112" spans="1:10" ht="33.75" customHeight="1" hidden="1">
      <c r="A112" s="38" t="s">
        <v>202</v>
      </c>
      <c r="B112" s="199" t="s">
        <v>55</v>
      </c>
      <c r="C112" s="200" t="s">
        <v>75</v>
      </c>
      <c r="D112" s="200" t="s">
        <v>130</v>
      </c>
      <c r="E112" s="200" t="s">
        <v>4</v>
      </c>
      <c r="F112" s="200" t="s">
        <v>73</v>
      </c>
      <c r="G112" s="198">
        <v>0</v>
      </c>
      <c r="I112" s="198">
        <v>0</v>
      </c>
      <c r="J112" s="198">
        <v>0</v>
      </c>
    </row>
    <row r="113" spans="1:10" ht="57.75" customHeight="1">
      <c r="A113" s="175" t="s">
        <v>416</v>
      </c>
      <c r="B113" s="49" t="s">
        <v>55</v>
      </c>
      <c r="C113" s="176" t="s">
        <v>75</v>
      </c>
      <c r="D113" s="177" t="s">
        <v>130</v>
      </c>
      <c r="E113" s="177" t="s">
        <v>182</v>
      </c>
      <c r="F113" s="177"/>
      <c r="G113" s="178">
        <f>G114</f>
        <v>50</v>
      </c>
      <c r="I113" s="178">
        <f>I114</f>
        <v>50</v>
      </c>
      <c r="J113" s="178">
        <f>J114</f>
        <v>50</v>
      </c>
    </row>
    <row r="114" spans="1:10" ht="60" customHeight="1">
      <c r="A114" s="17" t="s">
        <v>415</v>
      </c>
      <c r="B114" s="7" t="s">
        <v>55</v>
      </c>
      <c r="C114" s="31" t="s">
        <v>75</v>
      </c>
      <c r="D114" s="28" t="s">
        <v>130</v>
      </c>
      <c r="E114" s="28" t="s">
        <v>183</v>
      </c>
      <c r="F114" s="28"/>
      <c r="G114" s="29">
        <f>G115</f>
        <v>50</v>
      </c>
      <c r="I114" s="29">
        <f>I115</f>
        <v>50</v>
      </c>
      <c r="J114" s="29">
        <f>J115</f>
        <v>50</v>
      </c>
    </row>
    <row r="115" spans="1:10" ht="26.25" customHeight="1">
      <c r="A115" s="22" t="s">
        <v>105</v>
      </c>
      <c r="B115" s="6" t="s">
        <v>55</v>
      </c>
      <c r="C115" s="26" t="s">
        <v>75</v>
      </c>
      <c r="D115" s="25" t="s">
        <v>130</v>
      </c>
      <c r="E115" s="25" t="s">
        <v>183</v>
      </c>
      <c r="F115" s="25" t="s">
        <v>106</v>
      </c>
      <c r="G115" s="36">
        <v>50</v>
      </c>
      <c r="I115" s="36">
        <v>50</v>
      </c>
      <c r="J115" s="36">
        <v>50</v>
      </c>
    </row>
    <row r="116" spans="1:10" ht="24" customHeight="1">
      <c r="A116" s="171" t="s">
        <v>93</v>
      </c>
      <c r="B116" s="123" t="s">
        <v>55</v>
      </c>
      <c r="C116" s="172" t="s">
        <v>94</v>
      </c>
      <c r="D116" s="173"/>
      <c r="E116" s="173"/>
      <c r="F116" s="173"/>
      <c r="G116" s="174">
        <f>G117+G127+G144+G171</f>
        <v>22084.7</v>
      </c>
      <c r="I116" s="174">
        <f>I117+I127+I144+I171</f>
        <v>24725.6</v>
      </c>
      <c r="J116" s="174">
        <f>J117+J127+J144+J171</f>
        <v>23702.1</v>
      </c>
    </row>
    <row r="117" spans="1:10" s="11" customFormat="1" ht="21" customHeight="1">
      <c r="A117" s="175" t="s">
        <v>95</v>
      </c>
      <c r="B117" s="49" t="s">
        <v>55</v>
      </c>
      <c r="C117" s="176" t="s">
        <v>94</v>
      </c>
      <c r="D117" s="177" t="s">
        <v>65</v>
      </c>
      <c r="E117" s="177"/>
      <c r="F117" s="177"/>
      <c r="G117" s="178">
        <f>G121+G118</f>
        <v>450</v>
      </c>
      <c r="I117" s="178">
        <f>I121+I118</f>
        <v>2320.5</v>
      </c>
      <c r="J117" s="178">
        <f>J121+J118</f>
        <v>510.6</v>
      </c>
    </row>
    <row r="118" spans="1:10" s="11" customFormat="1" ht="70.5" customHeight="1">
      <c r="A118" s="201" t="s">
        <v>346</v>
      </c>
      <c r="B118" s="90">
        <v>610</v>
      </c>
      <c r="C118" s="91" t="s">
        <v>94</v>
      </c>
      <c r="D118" s="92" t="s">
        <v>65</v>
      </c>
      <c r="E118" s="92" t="s">
        <v>347</v>
      </c>
      <c r="F118" s="92"/>
      <c r="G118" s="92" t="s">
        <v>352</v>
      </c>
      <c r="H118" s="250"/>
      <c r="I118" s="92" t="s">
        <v>431</v>
      </c>
      <c r="J118" s="92" t="s">
        <v>352</v>
      </c>
    </row>
    <row r="119" spans="1:10" s="11" customFormat="1" ht="64.5" customHeight="1">
      <c r="A119" s="202" t="s">
        <v>348</v>
      </c>
      <c r="B119" s="6">
        <v>610</v>
      </c>
      <c r="C119" s="26" t="s">
        <v>94</v>
      </c>
      <c r="D119" s="25" t="s">
        <v>65</v>
      </c>
      <c r="E119" s="25" t="s">
        <v>361</v>
      </c>
      <c r="F119" s="25"/>
      <c r="G119" s="34">
        <f>G120</f>
        <v>0</v>
      </c>
      <c r="I119" s="34">
        <f>I120</f>
        <v>1829.5</v>
      </c>
      <c r="J119" s="34">
        <f>J120</f>
        <v>0</v>
      </c>
    </row>
    <row r="120" spans="1:10" s="11" customFormat="1" ht="33" customHeight="1">
      <c r="A120" s="22" t="s">
        <v>202</v>
      </c>
      <c r="B120" s="6">
        <v>610</v>
      </c>
      <c r="C120" s="26" t="s">
        <v>94</v>
      </c>
      <c r="D120" s="25" t="s">
        <v>65</v>
      </c>
      <c r="E120" s="25" t="s">
        <v>361</v>
      </c>
      <c r="F120" s="25" t="s">
        <v>73</v>
      </c>
      <c r="G120" s="34">
        <f>'Приложение 1'!C98</f>
        <v>0</v>
      </c>
      <c r="I120" s="34">
        <v>1829.5</v>
      </c>
      <c r="J120" s="34">
        <f>'Приложение 1'!F98</f>
        <v>0</v>
      </c>
    </row>
    <row r="121" spans="1:10" s="11" customFormat="1" ht="20.25" customHeight="1">
      <c r="A121" s="89" t="s">
        <v>122</v>
      </c>
      <c r="B121" s="90" t="s">
        <v>55</v>
      </c>
      <c r="C121" s="91" t="s">
        <v>94</v>
      </c>
      <c r="D121" s="92" t="s">
        <v>65</v>
      </c>
      <c r="E121" s="92" t="s">
        <v>167</v>
      </c>
      <c r="F121" s="92"/>
      <c r="G121" s="178">
        <f>G123</f>
        <v>450</v>
      </c>
      <c r="I121" s="178">
        <f>I123</f>
        <v>491</v>
      </c>
      <c r="J121" s="178">
        <f>J123</f>
        <v>510.6</v>
      </c>
    </row>
    <row r="122" spans="1:10" s="11" customFormat="1" ht="35.25" customHeight="1">
      <c r="A122" s="89" t="s">
        <v>237</v>
      </c>
      <c r="B122" s="90">
        <v>610</v>
      </c>
      <c r="C122" s="91" t="s">
        <v>94</v>
      </c>
      <c r="D122" s="92" t="s">
        <v>65</v>
      </c>
      <c r="E122" s="92" t="s">
        <v>236</v>
      </c>
      <c r="F122" s="92"/>
      <c r="G122" s="178">
        <f>G121</f>
        <v>450</v>
      </c>
      <c r="I122" s="178">
        <f>I121</f>
        <v>491</v>
      </c>
      <c r="J122" s="178">
        <f>J121</f>
        <v>510.6</v>
      </c>
    </row>
    <row r="123" spans="1:10" ht="23.25" customHeight="1">
      <c r="A123" s="22" t="s">
        <v>136</v>
      </c>
      <c r="B123" s="6">
        <v>610</v>
      </c>
      <c r="C123" s="26" t="s">
        <v>94</v>
      </c>
      <c r="D123" s="25" t="s">
        <v>65</v>
      </c>
      <c r="E123" s="25" t="s">
        <v>184</v>
      </c>
      <c r="F123" s="25"/>
      <c r="G123" s="27">
        <f>G124</f>
        <v>450</v>
      </c>
      <c r="I123" s="27">
        <f>I124</f>
        <v>491</v>
      </c>
      <c r="J123" s="27">
        <f>J124</f>
        <v>510.6</v>
      </c>
    </row>
    <row r="124" spans="1:10" ht="18" customHeight="1">
      <c r="A124" s="22" t="s">
        <v>206</v>
      </c>
      <c r="B124" s="6" t="s">
        <v>55</v>
      </c>
      <c r="C124" s="26" t="s">
        <v>94</v>
      </c>
      <c r="D124" s="25" t="s">
        <v>65</v>
      </c>
      <c r="E124" s="25" t="s">
        <v>207</v>
      </c>
      <c r="F124" s="25"/>
      <c r="G124" s="36">
        <f>G125</f>
        <v>450</v>
      </c>
      <c r="I124" s="36">
        <f>I125</f>
        <v>491</v>
      </c>
      <c r="J124" s="36">
        <f>J125</f>
        <v>510.6</v>
      </c>
    </row>
    <row r="125" spans="1:10" ht="31.5" customHeight="1">
      <c r="A125" s="22" t="s">
        <v>202</v>
      </c>
      <c r="B125" s="6" t="s">
        <v>55</v>
      </c>
      <c r="C125" s="26" t="s">
        <v>94</v>
      </c>
      <c r="D125" s="25" t="s">
        <v>65</v>
      </c>
      <c r="E125" s="25" t="s">
        <v>207</v>
      </c>
      <c r="F125" s="25" t="s">
        <v>73</v>
      </c>
      <c r="G125" s="36">
        <v>450</v>
      </c>
      <c r="I125" s="36">
        <v>491</v>
      </c>
      <c r="J125" s="36">
        <v>510.6</v>
      </c>
    </row>
    <row r="126" spans="1:10" ht="27" customHeight="1" hidden="1">
      <c r="A126" s="17" t="s">
        <v>208</v>
      </c>
      <c r="B126" s="7" t="s">
        <v>55</v>
      </c>
      <c r="C126" s="31" t="s">
        <v>94</v>
      </c>
      <c r="D126" s="28" t="s">
        <v>65</v>
      </c>
      <c r="E126" s="28" t="s">
        <v>185</v>
      </c>
      <c r="F126" s="28"/>
      <c r="G126" s="39">
        <v>0</v>
      </c>
      <c r="I126" s="39">
        <v>0</v>
      </c>
      <c r="J126" s="39">
        <v>0</v>
      </c>
    </row>
    <row r="127" spans="1:10" ht="22.5" customHeight="1">
      <c r="A127" s="175" t="s">
        <v>96</v>
      </c>
      <c r="B127" s="49" t="s">
        <v>55</v>
      </c>
      <c r="C127" s="176" t="s">
        <v>94</v>
      </c>
      <c r="D127" s="177" t="s">
        <v>67</v>
      </c>
      <c r="E127" s="177"/>
      <c r="F127" s="177"/>
      <c r="G127" s="195">
        <f>G128+G136+G141+G133</f>
        <v>8793.6</v>
      </c>
      <c r="I127" s="195">
        <f>I128+I136+I141+I133</f>
        <v>9145.3</v>
      </c>
      <c r="J127" s="195">
        <f>J128+J136+J141+J133</f>
        <v>9511.099999999999</v>
      </c>
    </row>
    <row r="128" spans="1:10" ht="58.5" customHeight="1">
      <c r="A128" s="197" t="s">
        <v>339</v>
      </c>
      <c r="B128" s="49" t="s">
        <v>55</v>
      </c>
      <c r="C128" s="176" t="s">
        <v>94</v>
      </c>
      <c r="D128" s="177" t="s">
        <v>67</v>
      </c>
      <c r="E128" s="177" t="s">
        <v>186</v>
      </c>
      <c r="F128" s="177"/>
      <c r="G128" s="195">
        <f>G130</f>
        <v>7645.4</v>
      </c>
      <c r="I128" s="195">
        <f>I130</f>
        <v>7951.2</v>
      </c>
      <c r="J128" s="195">
        <f>J130</f>
        <v>8269.3</v>
      </c>
    </row>
    <row r="129" spans="1:10" ht="18" customHeight="1" hidden="1">
      <c r="A129" s="203" t="s">
        <v>284</v>
      </c>
      <c r="B129" s="6">
        <v>610</v>
      </c>
      <c r="C129" s="26" t="s">
        <v>94</v>
      </c>
      <c r="D129" s="25" t="s">
        <v>67</v>
      </c>
      <c r="E129" s="25" t="s">
        <v>285</v>
      </c>
      <c r="F129" s="25"/>
      <c r="G129" s="36" t="e">
        <f>#REF!</f>
        <v>#REF!</v>
      </c>
      <c r="I129" s="36" t="e">
        <f>#REF!</f>
        <v>#REF!</v>
      </c>
      <c r="J129" s="36" t="e">
        <f>#REF!</f>
        <v>#REF!</v>
      </c>
    </row>
    <row r="130" spans="1:10" ht="62.25" customHeight="1">
      <c r="A130" s="22" t="s">
        <v>345</v>
      </c>
      <c r="B130" s="6" t="s">
        <v>55</v>
      </c>
      <c r="C130" s="26" t="s">
        <v>94</v>
      </c>
      <c r="D130" s="25" t="s">
        <v>67</v>
      </c>
      <c r="E130" s="25" t="s">
        <v>357</v>
      </c>
      <c r="F130" s="25"/>
      <c r="G130" s="36">
        <f>G132+G131</f>
        <v>7645.4</v>
      </c>
      <c r="I130" s="36">
        <f>I132+I131</f>
        <v>7951.2</v>
      </c>
      <c r="J130" s="36">
        <f>J132+J131</f>
        <v>8269.3</v>
      </c>
    </row>
    <row r="131" spans="1:10" ht="39" customHeight="1" hidden="1">
      <c r="A131" s="22" t="s">
        <v>202</v>
      </c>
      <c r="B131" s="6" t="s">
        <v>55</v>
      </c>
      <c r="C131" s="26" t="s">
        <v>94</v>
      </c>
      <c r="D131" s="25" t="s">
        <v>67</v>
      </c>
      <c r="E131" s="25" t="s">
        <v>4</v>
      </c>
      <c r="F131" s="25" t="s">
        <v>73</v>
      </c>
      <c r="G131" s="36">
        <v>0</v>
      </c>
      <c r="I131" s="36">
        <v>0</v>
      </c>
      <c r="J131" s="36">
        <v>0</v>
      </c>
    </row>
    <row r="132" spans="1:10" ht="21" customHeight="1">
      <c r="A132" s="204" t="s">
        <v>83</v>
      </c>
      <c r="B132" s="6" t="s">
        <v>55</v>
      </c>
      <c r="C132" s="26" t="s">
        <v>94</v>
      </c>
      <c r="D132" s="25" t="s">
        <v>67</v>
      </c>
      <c r="E132" s="25" t="s">
        <v>357</v>
      </c>
      <c r="F132" s="25" t="s">
        <v>84</v>
      </c>
      <c r="G132" s="36">
        <v>7645.4</v>
      </c>
      <c r="I132" s="36">
        <v>7951.2</v>
      </c>
      <c r="J132" s="36">
        <v>8269.3</v>
      </c>
    </row>
    <row r="133" spans="1:10" ht="51" customHeight="1">
      <c r="A133" s="89" t="s">
        <v>330</v>
      </c>
      <c r="B133" s="90" t="s">
        <v>55</v>
      </c>
      <c r="C133" s="91" t="s">
        <v>94</v>
      </c>
      <c r="D133" s="92" t="s">
        <v>67</v>
      </c>
      <c r="E133" s="92" t="s">
        <v>325</v>
      </c>
      <c r="F133" s="92"/>
      <c r="G133" s="116">
        <f>G134</f>
        <v>1148.2</v>
      </c>
      <c r="I133" s="116">
        <f>I134</f>
        <v>1194.1</v>
      </c>
      <c r="J133" s="116">
        <f>J134</f>
        <v>1241.8000000000002</v>
      </c>
    </row>
    <row r="134" spans="1:10" ht="49.5" customHeight="1">
      <c r="A134" s="22" t="s">
        <v>331</v>
      </c>
      <c r="B134" s="6">
        <v>610</v>
      </c>
      <c r="C134" s="26" t="s">
        <v>94</v>
      </c>
      <c r="D134" s="25" t="s">
        <v>67</v>
      </c>
      <c r="E134" s="25" t="s">
        <v>326</v>
      </c>
      <c r="F134" s="25"/>
      <c r="G134" s="36">
        <f>G135</f>
        <v>1148.2</v>
      </c>
      <c r="I134" s="36">
        <f>I135</f>
        <v>1194.1</v>
      </c>
      <c r="J134" s="36">
        <f>J135</f>
        <v>1241.8000000000002</v>
      </c>
    </row>
    <row r="135" spans="1:10" ht="29.25" customHeight="1">
      <c r="A135" s="22" t="s">
        <v>202</v>
      </c>
      <c r="B135" s="6" t="s">
        <v>55</v>
      </c>
      <c r="C135" s="26" t="s">
        <v>94</v>
      </c>
      <c r="D135" s="25" t="s">
        <v>67</v>
      </c>
      <c r="E135" s="25" t="s">
        <v>326</v>
      </c>
      <c r="F135" s="25" t="s">
        <v>73</v>
      </c>
      <c r="G135" s="36">
        <f>638.2+510</f>
        <v>1148.2</v>
      </c>
      <c r="I135" s="36">
        <f>663.7+530.4</f>
        <v>1194.1</v>
      </c>
      <c r="J135" s="36">
        <f>690.2+551.6</f>
        <v>1241.8000000000002</v>
      </c>
    </row>
    <row r="136" spans="1:10" ht="37.5" customHeight="1" hidden="1">
      <c r="A136" s="175" t="s">
        <v>122</v>
      </c>
      <c r="B136" s="7">
        <v>610</v>
      </c>
      <c r="C136" s="31" t="s">
        <v>94</v>
      </c>
      <c r="D136" s="28" t="s">
        <v>67</v>
      </c>
      <c r="E136" s="28" t="s">
        <v>167</v>
      </c>
      <c r="F136" s="28"/>
      <c r="G136" s="39">
        <f>G139</f>
        <v>0</v>
      </c>
      <c r="I136" s="39">
        <f>I139</f>
        <v>0</v>
      </c>
      <c r="J136" s="39">
        <f>J139</f>
        <v>0</v>
      </c>
    </row>
    <row r="137" spans="1:10" ht="18" customHeight="1" hidden="1">
      <c r="A137" s="17" t="s">
        <v>237</v>
      </c>
      <c r="B137" s="7">
        <v>610</v>
      </c>
      <c r="C137" s="31" t="s">
        <v>94</v>
      </c>
      <c r="D137" s="28" t="s">
        <v>67</v>
      </c>
      <c r="E137" s="28" t="s">
        <v>236</v>
      </c>
      <c r="F137" s="28"/>
      <c r="G137" s="205">
        <f>G139</f>
        <v>0</v>
      </c>
      <c r="I137" s="205">
        <f>I139</f>
        <v>0</v>
      </c>
      <c r="J137" s="205">
        <f>J139</f>
        <v>0</v>
      </c>
    </row>
    <row r="138" spans="1:10" ht="43.5" customHeight="1" hidden="1">
      <c r="A138" s="17" t="s">
        <v>261</v>
      </c>
      <c r="B138" s="7">
        <v>610</v>
      </c>
      <c r="C138" s="31" t="s">
        <v>94</v>
      </c>
      <c r="D138" s="28" t="s">
        <v>67</v>
      </c>
      <c r="E138" s="28" t="s">
        <v>262</v>
      </c>
      <c r="F138" s="28"/>
      <c r="G138" s="205">
        <f>G140</f>
        <v>0</v>
      </c>
      <c r="I138" s="205">
        <f>I140</f>
        <v>0</v>
      </c>
      <c r="J138" s="205">
        <f>J140</f>
        <v>0</v>
      </c>
    </row>
    <row r="139" spans="1:10" ht="30.75" customHeight="1" hidden="1">
      <c r="A139" s="35" t="s">
        <v>188</v>
      </c>
      <c r="B139" s="7">
        <v>610</v>
      </c>
      <c r="C139" s="31" t="s">
        <v>94</v>
      </c>
      <c r="D139" s="28" t="s">
        <v>67</v>
      </c>
      <c r="E139" s="28" t="s">
        <v>189</v>
      </c>
      <c r="F139" s="28"/>
      <c r="G139" s="205">
        <f>G140</f>
        <v>0</v>
      </c>
      <c r="I139" s="205">
        <f>I140</f>
        <v>0</v>
      </c>
      <c r="J139" s="205">
        <f>J140</f>
        <v>0</v>
      </c>
    </row>
    <row r="140" spans="1:10" ht="21" customHeight="1" hidden="1">
      <c r="A140" s="22" t="s">
        <v>202</v>
      </c>
      <c r="B140" s="6" t="s">
        <v>55</v>
      </c>
      <c r="C140" s="26" t="s">
        <v>94</v>
      </c>
      <c r="D140" s="25" t="s">
        <v>67</v>
      </c>
      <c r="E140" s="25" t="s">
        <v>189</v>
      </c>
      <c r="F140" s="25" t="s">
        <v>73</v>
      </c>
      <c r="G140" s="88">
        <v>0</v>
      </c>
      <c r="I140" s="88">
        <v>0</v>
      </c>
      <c r="J140" s="88">
        <v>0</v>
      </c>
    </row>
    <row r="141" spans="1:10" ht="21" customHeight="1" hidden="1">
      <c r="A141" s="17" t="s">
        <v>122</v>
      </c>
      <c r="B141" s="7" t="s">
        <v>55</v>
      </c>
      <c r="C141" s="31" t="s">
        <v>94</v>
      </c>
      <c r="D141" s="28" t="s">
        <v>67</v>
      </c>
      <c r="E141" s="28" t="s">
        <v>167</v>
      </c>
      <c r="F141" s="28"/>
      <c r="G141" s="29">
        <f>G143</f>
        <v>0</v>
      </c>
      <c r="I141" s="29">
        <f>I143</f>
        <v>0</v>
      </c>
      <c r="J141" s="29">
        <f>J143</f>
        <v>0</v>
      </c>
    </row>
    <row r="142" spans="1:10" ht="75.75" customHeight="1" hidden="1">
      <c r="A142" s="22" t="s">
        <v>328</v>
      </c>
      <c r="B142" s="6">
        <v>610</v>
      </c>
      <c r="C142" s="26" t="s">
        <v>94</v>
      </c>
      <c r="D142" s="25" t="s">
        <v>67</v>
      </c>
      <c r="E142" s="25" t="s">
        <v>318</v>
      </c>
      <c r="F142" s="25"/>
      <c r="G142" s="88">
        <f>G143</f>
        <v>0</v>
      </c>
      <c r="I142" s="88">
        <f>I143</f>
        <v>0</v>
      </c>
      <c r="J142" s="88">
        <f>J143</f>
        <v>0</v>
      </c>
    </row>
    <row r="143" spans="1:10" ht="36" customHeight="1" hidden="1">
      <c r="A143" s="22" t="s">
        <v>202</v>
      </c>
      <c r="B143" s="6">
        <v>610</v>
      </c>
      <c r="C143" s="26" t="s">
        <v>94</v>
      </c>
      <c r="D143" s="25" t="s">
        <v>67</v>
      </c>
      <c r="E143" s="25" t="s">
        <v>318</v>
      </c>
      <c r="F143" s="25" t="s">
        <v>73</v>
      </c>
      <c r="G143" s="88">
        <v>0</v>
      </c>
      <c r="I143" s="88">
        <v>0</v>
      </c>
      <c r="J143" s="88">
        <v>0</v>
      </c>
    </row>
    <row r="144" spans="1:10" ht="28.5" customHeight="1">
      <c r="A144" s="175" t="s">
        <v>97</v>
      </c>
      <c r="B144" s="49" t="s">
        <v>55</v>
      </c>
      <c r="C144" s="176" t="s">
        <v>94</v>
      </c>
      <c r="D144" s="177" t="s">
        <v>72</v>
      </c>
      <c r="E144" s="177"/>
      <c r="F144" s="177"/>
      <c r="G144" s="195">
        <f>G145+G148+G164</f>
        <v>12361.8</v>
      </c>
      <c r="I144" s="195">
        <f>I145+I148+I164</f>
        <v>12761.3</v>
      </c>
      <c r="J144" s="195">
        <f>J145+J148+J164</f>
        <v>13162</v>
      </c>
    </row>
    <row r="145" spans="1:10" ht="57" customHeight="1">
      <c r="A145" s="197" t="s">
        <v>339</v>
      </c>
      <c r="B145" s="49">
        <v>610</v>
      </c>
      <c r="C145" s="176" t="s">
        <v>94</v>
      </c>
      <c r="D145" s="177" t="s">
        <v>72</v>
      </c>
      <c r="E145" s="177" t="s">
        <v>186</v>
      </c>
      <c r="F145" s="177"/>
      <c r="G145" s="195">
        <f>G146</f>
        <v>7275.199999999999</v>
      </c>
      <c r="I145" s="195">
        <f>I146</f>
        <v>7566.3</v>
      </c>
      <c r="J145" s="195">
        <f>J146</f>
        <v>7868.799999999999</v>
      </c>
    </row>
    <row r="146" spans="1:10" ht="66" customHeight="1">
      <c r="A146" s="193" t="s">
        <v>345</v>
      </c>
      <c r="B146" s="96" t="s">
        <v>55</v>
      </c>
      <c r="C146" s="97" t="s">
        <v>94</v>
      </c>
      <c r="D146" s="95" t="s">
        <v>72</v>
      </c>
      <c r="E146" s="95" t="s">
        <v>357</v>
      </c>
      <c r="F146" s="95"/>
      <c r="G146" s="206">
        <f>G147</f>
        <v>7275.199999999999</v>
      </c>
      <c r="I146" s="206">
        <f>I147</f>
        <v>7566.3</v>
      </c>
      <c r="J146" s="206">
        <f>J147</f>
        <v>7868.799999999999</v>
      </c>
    </row>
    <row r="147" spans="1:10" ht="33.75" customHeight="1">
      <c r="A147" s="22" t="s">
        <v>202</v>
      </c>
      <c r="B147" s="6" t="s">
        <v>55</v>
      </c>
      <c r="C147" s="26" t="s">
        <v>94</v>
      </c>
      <c r="D147" s="25" t="s">
        <v>72</v>
      </c>
      <c r="E147" s="25" t="s">
        <v>357</v>
      </c>
      <c r="F147" s="25" t="s">
        <v>73</v>
      </c>
      <c r="G147" s="36">
        <f>5707.7+533.9+1033.6</f>
        <v>7275.199999999999</v>
      </c>
      <c r="I147" s="36">
        <f>5936.1+1074.9+555.3</f>
        <v>7566.3</v>
      </c>
      <c r="J147" s="36">
        <f>6173.4+1117.9+577.5</f>
        <v>7868.799999999999</v>
      </c>
    </row>
    <row r="148" spans="1:10" ht="52.5" customHeight="1">
      <c r="A148" s="175" t="s">
        <v>329</v>
      </c>
      <c r="B148" s="49">
        <v>610</v>
      </c>
      <c r="C148" s="176" t="s">
        <v>94</v>
      </c>
      <c r="D148" s="177" t="s">
        <v>72</v>
      </c>
      <c r="E148" s="177" t="s">
        <v>248</v>
      </c>
      <c r="F148" s="177"/>
      <c r="G148" s="195">
        <f>G149+G151+G153+G155</f>
        <v>5086.6</v>
      </c>
      <c r="H148" s="72"/>
      <c r="I148" s="195">
        <f>I149+I151+I153+I155</f>
        <v>5195</v>
      </c>
      <c r="J148" s="195">
        <f>J149+J151+J153+J155</f>
        <v>5293.2</v>
      </c>
    </row>
    <row r="149" spans="1:10" ht="45" customHeight="1" hidden="1">
      <c r="A149" s="175" t="s">
        <v>319</v>
      </c>
      <c r="B149" s="7">
        <v>610</v>
      </c>
      <c r="C149" s="31" t="s">
        <v>94</v>
      </c>
      <c r="D149" s="28" t="s">
        <v>72</v>
      </c>
      <c r="E149" s="28" t="s">
        <v>320</v>
      </c>
      <c r="F149" s="28"/>
      <c r="G149" s="39">
        <f>G150</f>
        <v>0</v>
      </c>
      <c r="I149" s="39">
        <f>I150</f>
        <v>0</v>
      </c>
      <c r="J149" s="39">
        <f>J150</f>
        <v>0</v>
      </c>
    </row>
    <row r="150" spans="1:10" ht="36.75" customHeight="1" hidden="1">
      <c r="A150" s="22" t="s">
        <v>202</v>
      </c>
      <c r="B150" s="6">
        <v>610</v>
      </c>
      <c r="C150" s="26" t="s">
        <v>94</v>
      </c>
      <c r="D150" s="25" t="s">
        <v>72</v>
      </c>
      <c r="E150" s="25" t="s">
        <v>320</v>
      </c>
      <c r="F150" s="25" t="s">
        <v>73</v>
      </c>
      <c r="G150" s="88">
        <v>0</v>
      </c>
      <c r="I150" s="88">
        <v>0</v>
      </c>
      <c r="J150" s="88">
        <v>0</v>
      </c>
    </row>
    <row r="151" spans="1:10" ht="57" customHeight="1">
      <c r="A151" s="89" t="s">
        <v>317</v>
      </c>
      <c r="B151" s="90">
        <v>610</v>
      </c>
      <c r="C151" s="91" t="s">
        <v>94</v>
      </c>
      <c r="D151" s="92" t="s">
        <v>72</v>
      </c>
      <c r="E151" s="92" t="s">
        <v>418</v>
      </c>
      <c r="F151" s="92"/>
      <c r="G151" s="118">
        <f>G152</f>
        <v>3000</v>
      </c>
      <c r="I151" s="118">
        <f>I152</f>
        <v>3000</v>
      </c>
      <c r="J151" s="118">
        <f>J152</f>
        <v>3000</v>
      </c>
    </row>
    <row r="152" spans="1:10" ht="36.75" customHeight="1">
      <c r="A152" s="22" t="s">
        <v>202</v>
      </c>
      <c r="B152" s="6">
        <v>610</v>
      </c>
      <c r="C152" s="26" t="s">
        <v>94</v>
      </c>
      <c r="D152" s="25" t="s">
        <v>72</v>
      </c>
      <c r="E152" s="25" t="s">
        <v>418</v>
      </c>
      <c r="F152" s="25" t="s">
        <v>73</v>
      </c>
      <c r="G152" s="88">
        <v>3000</v>
      </c>
      <c r="I152" s="88">
        <v>3000</v>
      </c>
      <c r="J152" s="88">
        <v>3000</v>
      </c>
    </row>
    <row r="153" spans="1:10" ht="57" customHeight="1">
      <c r="A153" s="89" t="s">
        <v>321</v>
      </c>
      <c r="B153" s="90">
        <v>610</v>
      </c>
      <c r="C153" s="91" t="s">
        <v>94</v>
      </c>
      <c r="D153" s="92" t="s">
        <v>72</v>
      </c>
      <c r="E153" s="92" t="s">
        <v>417</v>
      </c>
      <c r="F153" s="92"/>
      <c r="G153" s="118">
        <f>G154</f>
        <v>93</v>
      </c>
      <c r="I153" s="118">
        <f>I154</f>
        <v>93</v>
      </c>
      <c r="J153" s="118">
        <f>J154</f>
        <v>93</v>
      </c>
    </row>
    <row r="154" spans="1:10" ht="36.75" customHeight="1">
      <c r="A154" s="22" t="s">
        <v>202</v>
      </c>
      <c r="B154" s="6">
        <v>610</v>
      </c>
      <c r="C154" s="26" t="s">
        <v>94</v>
      </c>
      <c r="D154" s="25" t="s">
        <v>72</v>
      </c>
      <c r="E154" s="25" t="s">
        <v>417</v>
      </c>
      <c r="F154" s="25" t="s">
        <v>73</v>
      </c>
      <c r="G154" s="88">
        <v>93</v>
      </c>
      <c r="I154" s="88">
        <v>93</v>
      </c>
      <c r="J154" s="88">
        <v>93</v>
      </c>
    </row>
    <row r="155" spans="1:10" ht="41.25" customHeight="1">
      <c r="A155" s="175" t="s">
        <v>249</v>
      </c>
      <c r="B155" s="49">
        <v>610</v>
      </c>
      <c r="C155" s="176" t="s">
        <v>94</v>
      </c>
      <c r="D155" s="177" t="s">
        <v>72</v>
      </c>
      <c r="E155" s="177" t="s">
        <v>250</v>
      </c>
      <c r="F155" s="177"/>
      <c r="G155" s="195">
        <f>G158+G160+G162+G156</f>
        <v>1993.6</v>
      </c>
      <c r="I155" s="195">
        <f>I158+I160+I162+I156</f>
        <v>2102</v>
      </c>
      <c r="J155" s="195">
        <f>J158+J160+J162+J156</f>
        <v>2200.2</v>
      </c>
    </row>
    <row r="156" spans="1:10" ht="26.25" customHeight="1">
      <c r="A156" s="89" t="s">
        <v>98</v>
      </c>
      <c r="B156" s="90">
        <v>610</v>
      </c>
      <c r="C156" s="91" t="s">
        <v>94</v>
      </c>
      <c r="D156" s="92" t="s">
        <v>72</v>
      </c>
      <c r="E156" s="92" t="s">
        <v>291</v>
      </c>
      <c r="F156" s="92"/>
      <c r="G156" s="116">
        <f>G157</f>
        <v>180</v>
      </c>
      <c r="I156" s="116">
        <f>I157</f>
        <v>200</v>
      </c>
      <c r="J156" s="116">
        <f>J157</f>
        <v>210</v>
      </c>
    </row>
    <row r="157" spans="1:10" ht="33.75" customHeight="1">
      <c r="A157" s="22" t="s">
        <v>202</v>
      </c>
      <c r="B157" s="6">
        <v>610</v>
      </c>
      <c r="C157" s="26" t="s">
        <v>94</v>
      </c>
      <c r="D157" s="25" t="s">
        <v>72</v>
      </c>
      <c r="E157" s="25" t="s">
        <v>291</v>
      </c>
      <c r="F157" s="25" t="s">
        <v>73</v>
      </c>
      <c r="G157" s="36">
        <v>180</v>
      </c>
      <c r="I157" s="36">
        <v>200</v>
      </c>
      <c r="J157" s="36">
        <v>210</v>
      </c>
    </row>
    <row r="158" spans="1:10" ht="21.75" customHeight="1">
      <c r="A158" s="89" t="s">
        <v>99</v>
      </c>
      <c r="B158" s="90" t="s">
        <v>55</v>
      </c>
      <c r="C158" s="91" t="s">
        <v>94</v>
      </c>
      <c r="D158" s="92" t="s">
        <v>72</v>
      </c>
      <c r="E158" s="92" t="s">
        <v>251</v>
      </c>
      <c r="F158" s="92"/>
      <c r="G158" s="118">
        <f>G159</f>
        <v>150</v>
      </c>
      <c r="I158" s="118">
        <f>I159</f>
        <v>160</v>
      </c>
      <c r="J158" s="118">
        <f>J159</f>
        <v>170</v>
      </c>
    </row>
    <row r="159" spans="1:10" ht="32.25" customHeight="1">
      <c r="A159" s="22" t="s">
        <v>202</v>
      </c>
      <c r="B159" s="6" t="s">
        <v>55</v>
      </c>
      <c r="C159" s="26" t="s">
        <v>94</v>
      </c>
      <c r="D159" s="25" t="s">
        <v>72</v>
      </c>
      <c r="E159" s="25" t="s">
        <v>251</v>
      </c>
      <c r="F159" s="25" t="s">
        <v>73</v>
      </c>
      <c r="G159" s="36">
        <v>150</v>
      </c>
      <c r="I159" s="36">
        <v>160</v>
      </c>
      <c r="J159" s="36">
        <v>170</v>
      </c>
    </row>
    <row r="160" spans="1:10" ht="19.5" customHeight="1">
      <c r="A160" s="89" t="s">
        <v>142</v>
      </c>
      <c r="B160" s="90" t="s">
        <v>55</v>
      </c>
      <c r="C160" s="91" t="s">
        <v>94</v>
      </c>
      <c r="D160" s="92" t="s">
        <v>72</v>
      </c>
      <c r="E160" s="92" t="s">
        <v>252</v>
      </c>
      <c r="F160" s="95"/>
      <c r="G160" s="116">
        <f>G161</f>
        <v>211.9</v>
      </c>
      <c r="I160" s="116">
        <f>I161</f>
        <v>201.5</v>
      </c>
      <c r="J160" s="116">
        <f>J161</f>
        <v>209.5</v>
      </c>
    </row>
    <row r="161" spans="1:10" ht="31.5" customHeight="1">
      <c r="A161" s="22" t="s">
        <v>202</v>
      </c>
      <c r="B161" s="6" t="s">
        <v>55</v>
      </c>
      <c r="C161" s="26" t="s">
        <v>94</v>
      </c>
      <c r="D161" s="25" t="s">
        <v>72</v>
      </c>
      <c r="E161" s="25" t="s">
        <v>252</v>
      </c>
      <c r="F161" s="25" t="s">
        <v>73</v>
      </c>
      <c r="G161" s="36">
        <v>211.9</v>
      </c>
      <c r="I161" s="36">
        <v>201.5</v>
      </c>
      <c r="J161" s="36">
        <v>209.5</v>
      </c>
    </row>
    <row r="162" spans="1:10" ht="23.25" customHeight="1">
      <c r="A162" s="117" t="s">
        <v>190</v>
      </c>
      <c r="B162" s="90">
        <v>610</v>
      </c>
      <c r="C162" s="91" t="s">
        <v>94</v>
      </c>
      <c r="D162" s="92" t="s">
        <v>72</v>
      </c>
      <c r="E162" s="92" t="s">
        <v>253</v>
      </c>
      <c r="F162" s="92"/>
      <c r="G162" s="99">
        <f>G163</f>
        <v>1451.7</v>
      </c>
      <c r="I162" s="99">
        <f>I163</f>
        <v>1540.5</v>
      </c>
      <c r="J162" s="99">
        <f>J163</f>
        <v>1610.7</v>
      </c>
    </row>
    <row r="163" spans="1:10" ht="30.75" customHeight="1">
      <c r="A163" s="22" t="s">
        <v>202</v>
      </c>
      <c r="B163" s="6">
        <v>610</v>
      </c>
      <c r="C163" s="26" t="s">
        <v>94</v>
      </c>
      <c r="D163" s="25" t="s">
        <v>72</v>
      </c>
      <c r="E163" s="25" t="s">
        <v>253</v>
      </c>
      <c r="F163" s="25" t="s">
        <v>73</v>
      </c>
      <c r="G163" s="34">
        <v>1451.7</v>
      </c>
      <c r="I163" s="34">
        <v>1540.5</v>
      </c>
      <c r="J163" s="34">
        <v>1610.7</v>
      </c>
    </row>
    <row r="164" spans="1:10" ht="30" customHeight="1" hidden="1">
      <c r="A164" s="175" t="s">
        <v>122</v>
      </c>
      <c r="B164" s="7">
        <v>610</v>
      </c>
      <c r="C164" s="31" t="s">
        <v>94</v>
      </c>
      <c r="D164" s="28" t="s">
        <v>72</v>
      </c>
      <c r="E164" s="28" t="s">
        <v>167</v>
      </c>
      <c r="F164" s="28"/>
      <c r="G164" s="39">
        <f>G165+G167+G169</f>
        <v>0</v>
      </c>
      <c r="I164" s="39">
        <f>I165+I167+I169</f>
        <v>0</v>
      </c>
      <c r="J164" s="39">
        <f>J165+J167+J169</f>
        <v>0</v>
      </c>
    </row>
    <row r="165" spans="1:10" ht="48" customHeight="1" hidden="1">
      <c r="A165" s="89" t="s">
        <v>279</v>
      </c>
      <c r="B165" s="90">
        <v>610</v>
      </c>
      <c r="C165" s="91" t="s">
        <v>94</v>
      </c>
      <c r="D165" s="92" t="s">
        <v>72</v>
      </c>
      <c r="E165" s="92" t="s">
        <v>286</v>
      </c>
      <c r="F165" s="92"/>
      <c r="G165" s="118">
        <f>G166</f>
        <v>0</v>
      </c>
      <c r="I165" s="118">
        <f>I166</f>
        <v>0</v>
      </c>
      <c r="J165" s="118">
        <f>J166</f>
        <v>0</v>
      </c>
    </row>
    <row r="166" spans="1:10" ht="32.25" customHeight="1" hidden="1">
      <c r="A166" s="22" t="s">
        <v>202</v>
      </c>
      <c r="B166" s="6">
        <v>610</v>
      </c>
      <c r="C166" s="26" t="s">
        <v>94</v>
      </c>
      <c r="D166" s="25" t="s">
        <v>72</v>
      </c>
      <c r="E166" s="25" t="s">
        <v>286</v>
      </c>
      <c r="F166" s="25" t="s">
        <v>73</v>
      </c>
      <c r="G166" s="88">
        <v>0</v>
      </c>
      <c r="I166" s="88">
        <v>0</v>
      </c>
      <c r="J166" s="88">
        <v>0</v>
      </c>
    </row>
    <row r="167" spans="1:10" ht="45" customHeight="1" hidden="1">
      <c r="A167" s="89" t="s">
        <v>287</v>
      </c>
      <c r="B167" s="90">
        <v>610</v>
      </c>
      <c r="C167" s="91" t="s">
        <v>94</v>
      </c>
      <c r="D167" s="92" t="s">
        <v>72</v>
      </c>
      <c r="E167" s="92" t="s">
        <v>288</v>
      </c>
      <c r="F167" s="92"/>
      <c r="G167" s="118">
        <f>G168</f>
        <v>0</v>
      </c>
      <c r="I167" s="118">
        <f>I168</f>
        <v>0</v>
      </c>
      <c r="J167" s="118">
        <f>J168</f>
        <v>0</v>
      </c>
    </row>
    <row r="168" spans="1:10" ht="35.25" customHeight="1" hidden="1">
      <c r="A168" s="22" t="s">
        <v>202</v>
      </c>
      <c r="B168" s="6">
        <v>610</v>
      </c>
      <c r="C168" s="26" t="s">
        <v>94</v>
      </c>
      <c r="D168" s="25" t="s">
        <v>72</v>
      </c>
      <c r="E168" s="25" t="s">
        <v>288</v>
      </c>
      <c r="F168" s="25" t="s">
        <v>73</v>
      </c>
      <c r="G168" s="88">
        <v>0</v>
      </c>
      <c r="I168" s="88">
        <v>0</v>
      </c>
      <c r="J168" s="88">
        <v>0</v>
      </c>
    </row>
    <row r="169" spans="1:10" ht="54" customHeight="1" hidden="1">
      <c r="A169" s="89" t="s">
        <v>289</v>
      </c>
      <c r="B169" s="90">
        <v>610</v>
      </c>
      <c r="C169" s="91" t="s">
        <v>94</v>
      </c>
      <c r="D169" s="92" t="s">
        <v>72</v>
      </c>
      <c r="E169" s="92" t="s">
        <v>290</v>
      </c>
      <c r="F169" s="92"/>
      <c r="G169" s="118">
        <f>G170</f>
        <v>0</v>
      </c>
      <c r="I169" s="118">
        <f>I170</f>
        <v>0</v>
      </c>
      <c r="J169" s="118">
        <f>J170</f>
        <v>0</v>
      </c>
    </row>
    <row r="170" spans="1:10" ht="31.5" customHeight="1" hidden="1">
      <c r="A170" s="22" t="s">
        <v>202</v>
      </c>
      <c r="B170" s="6">
        <v>610</v>
      </c>
      <c r="C170" s="26" t="s">
        <v>94</v>
      </c>
      <c r="D170" s="25" t="s">
        <v>72</v>
      </c>
      <c r="E170" s="25" t="s">
        <v>290</v>
      </c>
      <c r="F170" s="25" t="s">
        <v>73</v>
      </c>
      <c r="G170" s="88">
        <v>0</v>
      </c>
      <c r="I170" s="88">
        <v>0</v>
      </c>
      <c r="J170" s="88">
        <v>0</v>
      </c>
    </row>
    <row r="171" spans="1:10" ht="39" customHeight="1">
      <c r="A171" s="89" t="s">
        <v>254</v>
      </c>
      <c r="B171" s="90">
        <v>610</v>
      </c>
      <c r="C171" s="91" t="s">
        <v>94</v>
      </c>
      <c r="D171" s="92" t="s">
        <v>94</v>
      </c>
      <c r="E171" s="92"/>
      <c r="F171" s="92"/>
      <c r="G171" s="93">
        <f>G172+G177</f>
        <v>479.3</v>
      </c>
      <c r="I171" s="93">
        <f>I172+I177</f>
        <v>498.5</v>
      </c>
      <c r="J171" s="93">
        <f>J172+J177</f>
        <v>518.4</v>
      </c>
    </row>
    <row r="172" spans="1:10" ht="82.5" hidden="1">
      <c r="A172" s="89" t="s">
        <v>375</v>
      </c>
      <c r="B172" s="90">
        <v>610</v>
      </c>
      <c r="C172" s="91" t="s">
        <v>94</v>
      </c>
      <c r="D172" s="92" t="s">
        <v>94</v>
      </c>
      <c r="E172" s="92" t="s">
        <v>372</v>
      </c>
      <c r="F172" s="92"/>
      <c r="G172" s="99">
        <f>G173+G175</f>
        <v>0</v>
      </c>
      <c r="I172" s="99">
        <f>I173+I175</f>
        <v>0</v>
      </c>
      <c r="J172" s="99">
        <f>J173+J175</f>
        <v>0</v>
      </c>
    </row>
    <row r="173" spans="1:10" ht="52.5" hidden="1">
      <c r="A173" s="22" t="s">
        <v>373</v>
      </c>
      <c r="B173" s="6">
        <v>610</v>
      </c>
      <c r="C173" s="26" t="s">
        <v>94</v>
      </c>
      <c r="D173" s="25" t="s">
        <v>94</v>
      </c>
      <c r="E173" s="25" t="s">
        <v>374</v>
      </c>
      <c r="F173" s="25"/>
      <c r="G173" s="34">
        <f>G174</f>
        <v>0</v>
      </c>
      <c r="I173" s="34">
        <f>I174</f>
        <v>0</v>
      </c>
      <c r="J173" s="34">
        <f>J174</f>
        <v>0</v>
      </c>
    </row>
    <row r="174" spans="1:10" ht="31.5" customHeight="1" hidden="1">
      <c r="A174" s="22" t="s">
        <v>202</v>
      </c>
      <c r="B174" s="6">
        <v>610</v>
      </c>
      <c r="C174" s="26" t="s">
        <v>94</v>
      </c>
      <c r="D174" s="25" t="s">
        <v>94</v>
      </c>
      <c r="E174" s="25" t="s">
        <v>374</v>
      </c>
      <c r="F174" s="25" t="s">
        <v>73</v>
      </c>
      <c r="G174" s="34">
        <v>0</v>
      </c>
      <c r="I174" s="34">
        <v>0</v>
      </c>
      <c r="J174" s="34">
        <v>0</v>
      </c>
    </row>
    <row r="175" spans="1:10" ht="69.75" customHeight="1" hidden="1">
      <c r="A175" s="89" t="s">
        <v>405</v>
      </c>
      <c r="B175" s="90">
        <v>610</v>
      </c>
      <c r="C175" s="91" t="s">
        <v>94</v>
      </c>
      <c r="D175" s="92" t="s">
        <v>94</v>
      </c>
      <c r="E175" s="92" t="s">
        <v>406</v>
      </c>
      <c r="F175" s="92"/>
      <c r="G175" s="99">
        <f>G176</f>
        <v>0</v>
      </c>
      <c r="I175" s="99">
        <f>I176</f>
        <v>0</v>
      </c>
      <c r="J175" s="99">
        <f>J176</f>
        <v>0</v>
      </c>
    </row>
    <row r="176" spans="1:10" ht="31.5" customHeight="1" hidden="1">
      <c r="A176" s="22" t="s">
        <v>202</v>
      </c>
      <c r="B176" s="96">
        <v>610</v>
      </c>
      <c r="C176" s="97" t="s">
        <v>94</v>
      </c>
      <c r="D176" s="95" t="s">
        <v>94</v>
      </c>
      <c r="E176" s="95" t="s">
        <v>406</v>
      </c>
      <c r="F176" s="95" t="s">
        <v>73</v>
      </c>
      <c r="G176" s="98">
        <v>0</v>
      </c>
      <c r="I176" s="98">
        <v>0</v>
      </c>
      <c r="J176" s="98">
        <v>0</v>
      </c>
    </row>
    <row r="177" spans="1:10" ht="26.25" customHeight="1">
      <c r="A177" s="175" t="s">
        <v>122</v>
      </c>
      <c r="B177" s="49">
        <v>610</v>
      </c>
      <c r="C177" s="176" t="s">
        <v>94</v>
      </c>
      <c r="D177" s="177" t="s">
        <v>94</v>
      </c>
      <c r="E177" s="177" t="s">
        <v>167</v>
      </c>
      <c r="F177" s="177"/>
      <c r="G177" s="195">
        <f>G178</f>
        <v>479.3</v>
      </c>
      <c r="I177" s="195">
        <f>I178</f>
        <v>498.5</v>
      </c>
      <c r="J177" s="195">
        <f>J178</f>
        <v>518.4</v>
      </c>
    </row>
    <row r="178" spans="1:10" ht="33.75" customHeight="1">
      <c r="A178" s="89" t="s">
        <v>255</v>
      </c>
      <c r="B178" s="90">
        <v>610</v>
      </c>
      <c r="C178" s="91" t="s">
        <v>94</v>
      </c>
      <c r="D178" s="92" t="s">
        <v>94</v>
      </c>
      <c r="E178" s="92" t="s">
        <v>358</v>
      </c>
      <c r="F178" s="92"/>
      <c r="G178" s="114">
        <f>G179</f>
        <v>479.3</v>
      </c>
      <c r="I178" s="114">
        <f>I179</f>
        <v>498.5</v>
      </c>
      <c r="J178" s="114">
        <f>J179</f>
        <v>518.4</v>
      </c>
    </row>
    <row r="179" spans="1:10" ht="35.25" customHeight="1">
      <c r="A179" s="204" t="s">
        <v>83</v>
      </c>
      <c r="B179" s="6" t="s">
        <v>55</v>
      </c>
      <c r="C179" s="26" t="s">
        <v>94</v>
      </c>
      <c r="D179" s="25" t="s">
        <v>94</v>
      </c>
      <c r="E179" s="25" t="s">
        <v>358</v>
      </c>
      <c r="F179" s="25" t="s">
        <v>84</v>
      </c>
      <c r="G179" s="32">
        <v>479.3</v>
      </c>
      <c r="I179" s="32">
        <v>498.5</v>
      </c>
      <c r="J179" s="32">
        <v>518.4</v>
      </c>
    </row>
    <row r="180" spans="1:10" ht="26.25" customHeight="1">
      <c r="A180" s="171" t="s">
        <v>100</v>
      </c>
      <c r="B180" s="123" t="s">
        <v>55</v>
      </c>
      <c r="C180" s="172" t="s">
        <v>101</v>
      </c>
      <c r="D180" s="173"/>
      <c r="E180" s="173"/>
      <c r="F180" s="173"/>
      <c r="G180" s="215">
        <f>G181</f>
        <v>160</v>
      </c>
      <c r="I180" s="215">
        <f aca="true" t="shared" si="5" ref="I180:J183">I181</f>
        <v>170</v>
      </c>
      <c r="J180" s="215">
        <f t="shared" si="5"/>
        <v>175</v>
      </c>
    </row>
    <row r="181" spans="1:10" ht="21" customHeight="1">
      <c r="A181" s="175" t="s">
        <v>238</v>
      </c>
      <c r="B181" s="49" t="s">
        <v>55</v>
      </c>
      <c r="C181" s="176" t="s">
        <v>101</v>
      </c>
      <c r="D181" s="177" t="s">
        <v>101</v>
      </c>
      <c r="E181" s="177"/>
      <c r="F181" s="177"/>
      <c r="G181" s="195">
        <f>G182</f>
        <v>160</v>
      </c>
      <c r="I181" s="195">
        <f t="shared" si="5"/>
        <v>170</v>
      </c>
      <c r="J181" s="195">
        <f t="shared" si="5"/>
        <v>175</v>
      </c>
    </row>
    <row r="182" spans="1:10" ht="20.25" customHeight="1">
      <c r="A182" s="89" t="s">
        <v>122</v>
      </c>
      <c r="B182" s="90" t="s">
        <v>55</v>
      </c>
      <c r="C182" s="91" t="s">
        <v>101</v>
      </c>
      <c r="D182" s="92" t="s">
        <v>101</v>
      </c>
      <c r="E182" s="92" t="s">
        <v>167</v>
      </c>
      <c r="F182" s="92"/>
      <c r="G182" s="93">
        <f>G183</f>
        <v>160</v>
      </c>
      <c r="I182" s="93">
        <f t="shared" si="5"/>
        <v>170</v>
      </c>
      <c r="J182" s="93">
        <f t="shared" si="5"/>
        <v>175</v>
      </c>
    </row>
    <row r="183" spans="1:10" ht="33" customHeight="1">
      <c r="A183" s="89" t="s">
        <v>138</v>
      </c>
      <c r="B183" s="90" t="s">
        <v>55</v>
      </c>
      <c r="C183" s="91" t="s">
        <v>101</v>
      </c>
      <c r="D183" s="92" t="s">
        <v>101</v>
      </c>
      <c r="E183" s="92" t="s">
        <v>191</v>
      </c>
      <c r="F183" s="92"/>
      <c r="G183" s="93">
        <f>G184</f>
        <v>160</v>
      </c>
      <c r="I183" s="93">
        <f t="shared" si="5"/>
        <v>170</v>
      </c>
      <c r="J183" s="93">
        <f t="shared" si="5"/>
        <v>175</v>
      </c>
    </row>
    <row r="184" spans="1:10" ht="25.5" customHeight="1">
      <c r="A184" s="22" t="s">
        <v>102</v>
      </c>
      <c r="B184" s="6" t="s">
        <v>55</v>
      </c>
      <c r="C184" s="26" t="s">
        <v>101</v>
      </c>
      <c r="D184" s="25" t="s">
        <v>101</v>
      </c>
      <c r="E184" s="25" t="s">
        <v>192</v>
      </c>
      <c r="F184" s="25"/>
      <c r="G184" s="27">
        <f>G185+G186</f>
        <v>160</v>
      </c>
      <c r="I184" s="27">
        <f>I185+I186</f>
        <v>170</v>
      </c>
      <c r="J184" s="27">
        <f>J185+J186</f>
        <v>175</v>
      </c>
    </row>
    <row r="185" spans="1:10" ht="32.25" customHeight="1">
      <c r="A185" s="22" t="s">
        <v>202</v>
      </c>
      <c r="B185" s="6" t="s">
        <v>55</v>
      </c>
      <c r="C185" s="26" t="s">
        <v>101</v>
      </c>
      <c r="D185" s="25" t="s">
        <v>101</v>
      </c>
      <c r="E185" s="25" t="s">
        <v>192</v>
      </c>
      <c r="F185" s="25" t="s">
        <v>73</v>
      </c>
      <c r="G185" s="27">
        <v>140</v>
      </c>
      <c r="I185" s="27">
        <v>150</v>
      </c>
      <c r="J185" s="27">
        <v>155</v>
      </c>
    </row>
    <row r="186" spans="1:10" ht="21" customHeight="1">
      <c r="A186" s="22" t="s">
        <v>105</v>
      </c>
      <c r="B186" s="6" t="s">
        <v>55</v>
      </c>
      <c r="C186" s="26" t="s">
        <v>101</v>
      </c>
      <c r="D186" s="25" t="s">
        <v>101</v>
      </c>
      <c r="E186" s="25" t="s">
        <v>192</v>
      </c>
      <c r="F186" s="25" t="s">
        <v>106</v>
      </c>
      <c r="G186" s="27">
        <v>20</v>
      </c>
      <c r="I186" s="27">
        <v>20</v>
      </c>
      <c r="J186" s="27">
        <v>20</v>
      </c>
    </row>
    <row r="187" spans="1:10" ht="24" customHeight="1">
      <c r="A187" s="171" t="s">
        <v>103</v>
      </c>
      <c r="B187" s="123" t="s">
        <v>55</v>
      </c>
      <c r="C187" s="172" t="s">
        <v>91</v>
      </c>
      <c r="D187" s="173"/>
      <c r="E187" s="173"/>
      <c r="F187" s="173"/>
      <c r="G187" s="174">
        <f>G188+G195</f>
        <v>4947.4</v>
      </c>
      <c r="I187" s="174">
        <f>I188+I195</f>
        <v>4317.2</v>
      </c>
      <c r="J187" s="174">
        <f>J188+J195</f>
        <v>4317.2</v>
      </c>
    </row>
    <row r="188" spans="1:10" ht="19.5" customHeight="1">
      <c r="A188" s="207" t="s">
        <v>104</v>
      </c>
      <c r="B188" s="49" t="s">
        <v>55</v>
      </c>
      <c r="C188" s="186" t="s">
        <v>91</v>
      </c>
      <c r="D188" s="186" t="s">
        <v>65</v>
      </c>
      <c r="E188" s="208"/>
      <c r="F188" s="208"/>
      <c r="G188" s="178">
        <f>G189</f>
        <v>4467.4</v>
      </c>
      <c r="I188" s="178">
        <f>I189</f>
        <v>4041.2</v>
      </c>
      <c r="J188" s="178">
        <f>J189</f>
        <v>4041.2</v>
      </c>
    </row>
    <row r="189" spans="1:10" ht="61.5" customHeight="1">
      <c r="A189" s="89" t="s">
        <v>414</v>
      </c>
      <c r="B189" s="90">
        <v>610</v>
      </c>
      <c r="C189" s="91" t="s">
        <v>91</v>
      </c>
      <c r="D189" s="92" t="s">
        <v>65</v>
      </c>
      <c r="E189" s="92" t="s">
        <v>372</v>
      </c>
      <c r="F189" s="209"/>
      <c r="G189" s="93">
        <f>G190</f>
        <v>4467.4</v>
      </c>
      <c r="I189" s="93">
        <f>I190</f>
        <v>4041.2</v>
      </c>
      <c r="J189" s="93">
        <f>J190</f>
        <v>4041.2</v>
      </c>
    </row>
    <row r="190" spans="1:10" ht="78" customHeight="1">
      <c r="A190" s="38" t="s">
        <v>420</v>
      </c>
      <c r="B190" s="6">
        <v>610</v>
      </c>
      <c r="C190" s="26" t="s">
        <v>91</v>
      </c>
      <c r="D190" s="25" t="s">
        <v>65</v>
      </c>
      <c r="E190" s="25" t="s">
        <v>424</v>
      </c>
      <c r="F190" s="210"/>
      <c r="G190" s="27">
        <f>G191+G193</f>
        <v>4467.4</v>
      </c>
      <c r="I190" s="27">
        <f>I191+I193</f>
        <v>4041.2</v>
      </c>
      <c r="J190" s="27">
        <f>J191+J193</f>
        <v>4041.2</v>
      </c>
    </row>
    <row r="191" spans="1:10" ht="42" customHeight="1">
      <c r="A191" s="213" t="s">
        <v>419</v>
      </c>
      <c r="B191" s="6">
        <v>610</v>
      </c>
      <c r="C191" s="26" t="s">
        <v>91</v>
      </c>
      <c r="D191" s="25" t="s">
        <v>65</v>
      </c>
      <c r="E191" s="25" t="s">
        <v>421</v>
      </c>
      <c r="F191" s="210"/>
      <c r="G191" s="27">
        <f>G192</f>
        <v>1733.8</v>
      </c>
      <c r="I191" s="27">
        <f>I192</f>
        <v>1307.6</v>
      </c>
      <c r="J191" s="27">
        <f>J192</f>
        <v>1307.6</v>
      </c>
    </row>
    <row r="192" spans="1:10" ht="23.25" customHeight="1">
      <c r="A192" s="22" t="s">
        <v>105</v>
      </c>
      <c r="B192" s="6">
        <v>610</v>
      </c>
      <c r="C192" s="26" t="s">
        <v>91</v>
      </c>
      <c r="D192" s="25" t="s">
        <v>65</v>
      </c>
      <c r="E192" s="25" t="s">
        <v>421</v>
      </c>
      <c r="F192" s="184" t="s">
        <v>106</v>
      </c>
      <c r="G192" s="27">
        <v>1733.8</v>
      </c>
      <c r="I192" s="27">
        <v>1307.6</v>
      </c>
      <c r="J192" s="27">
        <v>1307.6</v>
      </c>
    </row>
    <row r="193" spans="1:10" ht="32.25" customHeight="1">
      <c r="A193" s="213" t="s">
        <v>423</v>
      </c>
      <c r="B193" s="6">
        <v>610</v>
      </c>
      <c r="C193" s="26" t="s">
        <v>91</v>
      </c>
      <c r="D193" s="25" t="s">
        <v>65</v>
      </c>
      <c r="E193" s="25" t="s">
        <v>422</v>
      </c>
      <c r="F193" s="210"/>
      <c r="G193" s="27">
        <f>G194</f>
        <v>2733.6</v>
      </c>
      <c r="I193" s="27">
        <f>I194</f>
        <v>2733.6</v>
      </c>
      <c r="J193" s="27">
        <f>J194</f>
        <v>2733.6</v>
      </c>
    </row>
    <row r="194" spans="1:10" ht="23.25" customHeight="1">
      <c r="A194" s="22" t="s">
        <v>105</v>
      </c>
      <c r="B194" s="6">
        <v>610</v>
      </c>
      <c r="C194" s="26" t="s">
        <v>91</v>
      </c>
      <c r="D194" s="25" t="s">
        <v>65</v>
      </c>
      <c r="E194" s="25" t="s">
        <v>422</v>
      </c>
      <c r="F194" s="184" t="s">
        <v>106</v>
      </c>
      <c r="G194" s="27">
        <v>2733.6</v>
      </c>
      <c r="I194" s="27">
        <v>2733.6</v>
      </c>
      <c r="J194" s="27">
        <v>2733.6</v>
      </c>
    </row>
    <row r="195" spans="1:10" ht="28.5" customHeight="1">
      <c r="A195" s="175" t="s">
        <v>107</v>
      </c>
      <c r="B195" s="49" t="s">
        <v>55</v>
      </c>
      <c r="C195" s="176" t="s">
        <v>91</v>
      </c>
      <c r="D195" s="177" t="s">
        <v>72</v>
      </c>
      <c r="E195" s="177"/>
      <c r="F195" s="177"/>
      <c r="G195" s="195">
        <f>G196+G199</f>
        <v>480</v>
      </c>
      <c r="I195" s="195">
        <f>I196+I199</f>
        <v>276</v>
      </c>
      <c r="J195" s="195">
        <f>J196+J199</f>
        <v>276</v>
      </c>
    </row>
    <row r="196" spans="1:10" ht="34.5" customHeight="1">
      <c r="A196" s="175" t="s">
        <v>125</v>
      </c>
      <c r="B196" s="49" t="s">
        <v>55</v>
      </c>
      <c r="C196" s="176" t="s">
        <v>91</v>
      </c>
      <c r="D196" s="177" t="s">
        <v>72</v>
      </c>
      <c r="E196" s="177" t="s">
        <v>171</v>
      </c>
      <c r="F196" s="177"/>
      <c r="G196" s="178">
        <f>G197</f>
        <v>408</v>
      </c>
      <c r="I196" s="178">
        <f>I197</f>
        <v>204</v>
      </c>
      <c r="J196" s="178">
        <f>J197</f>
        <v>204</v>
      </c>
    </row>
    <row r="197" spans="1:10" ht="74.25" customHeight="1">
      <c r="A197" s="89" t="s">
        <v>144</v>
      </c>
      <c r="B197" s="90">
        <v>610</v>
      </c>
      <c r="C197" s="91" t="s">
        <v>91</v>
      </c>
      <c r="D197" s="92" t="s">
        <v>72</v>
      </c>
      <c r="E197" s="92" t="s">
        <v>5</v>
      </c>
      <c r="F197" s="92"/>
      <c r="G197" s="93">
        <f>G198</f>
        <v>408</v>
      </c>
      <c r="I197" s="93">
        <f>I198</f>
        <v>204</v>
      </c>
      <c r="J197" s="93">
        <f>J198</f>
        <v>204</v>
      </c>
    </row>
    <row r="198" spans="1:10" ht="27" customHeight="1">
      <c r="A198" s="22" t="s">
        <v>105</v>
      </c>
      <c r="B198" s="6">
        <v>610</v>
      </c>
      <c r="C198" s="26" t="s">
        <v>91</v>
      </c>
      <c r="D198" s="25" t="s">
        <v>72</v>
      </c>
      <c r="E198" s="25" t="s">
        <v>5</v>
      </c>
      <c r="F198" s="25" t="s">
        <v>106</v>
      </c>
      <c r="G198" s="27">
        <v>408</v>
      </c>
      <c r="I198" s="27">
        <v>204</v>
      </c>
      <c r="J198" s="27">
        <v>204</v>
      </c>
    </row>
    <row r="199" spans="1:10" ht="30.75" customHeight="1">
      <c r="A199" s="211" t="s">
        <v>122</v>
      </c>
      <c r="B199" s="49">
        <v>610</v>
      </c>
      <c r="C199" s="176" t="s">
        <v>91</v>
      </c>
      <c r="D199" s="177" t="s">
        <v>72</v>
      </c>
      <c r="E199" s="177" t="s">
        <v>167</v>
      </c>
      <c r="F199" s="177"/>
      <c r="G199" s="195">
        <f>G204+G200+G202</f>
        <v>72</v>
      </c>
      <c r="I199" s="195">
        <f>I204+I200+I202</f>
        <v>72</v>
      </c>
      <c r="J199" s="195">
        <f>J204+J200+J202</f>
        <v>72</v>
      </c>
    </row>
    <row r="200" spans="1:10" ht="83.25" customHeight="1" hidden="1">
      <c r="A200" s="212" t="s">
        <v>209</v>
      </c>
      <c r="B200" s="6">
        <v>610</v>
      </c>
      <c r="C200" s="26" t="s">
        <v>91</v>
      </c>
      <c r="D200" s="25" t="s">
        <v>72</v>
      </c>
      <c r="E200" s="25" t="s">
        <v>210</v>
      </c>
      <c r="F200" s="25"/>
      <c r="G200" s="36">
        <f>G201</f>
        <v>0</v>
      </c>
      <c r="I200" s="36">
        <f>I201</f>
        <v>0</v>
      </c>
      <c r="J200" s="36">
        <f>J201</f>
        <v>0</v>
      </c>
    </row>
    <row r="201" spans="1:10" ht="26.25" hidden="1">
      <c r="A201" s="22" t="s">
        <v>202</v>
      </c>
      <c r="B201" s="6">
        <v>610</v>
      </c>
      <c r="C201" s="26" t="s">
        <v>91</v>
      </c>
      <c r="D201" s="25" t="s">
        <v>72</v>
      </c>
      <c r="E201" s="25" t="s">
        <v>210</v>
      </c>
      <c r="F201" s="25" t="s">
        <v>73</v>
      </c>
      <c r="G201" s="36">
        <v>0</v>
      </c>
      <c r="I201" s="36">
        <v>0</v>
      </c>
      <c r="J201" s="36">
        <v>0</v>
      </c>
    </row>
    <row r="202" spans="1:10" ht="66" hidden="1">
      <c r="A202" s="22" t="s">
        <v>211</v>
      </c>
      <c r="B202" s="6">
        <v>610</v>
      </c>
      <c r="C202" s="26" t="s">
        <v>91</v>
      </c>
      <c r="D202" s="25" t="s">
        <v>72</v>
      </c>
      <c r="E202" s="25" t="s">
        <v>212</v>
      </c>
      <c r="F202" s="25"/>
      <c r="G202" s="36">
        <f>G203</f>
        <v>0</v>
      </c>
      <c r="I202" s="36">
        <f>I203</f>
        <v>0</v>
      </c>
      <c r="J202" s="36">
        <f>J203</f>
        <v>0</v>
      </c>
    </row>
    <row r="203" spans="1:10" ht="26.25" hidden="1">
      <c r="A203" s="22" t="s">
        <v>202</v>
      </c>
      <c r="B203" s="6">
        <v>610</v>
      </c>
      <c r="C203" s="26" t="s">
        <v>91</v>
      </c>
      <c r="D203" s="25" t="s">
        <v>72</v>
      </c>
      <c r="E203" s="25" t="s">
        <v>212</v>
      </c>
      <c r="F203" s="25" t="s">
        <v>73</v>
      </c>
      <c r="G203" s="36">
        <v>0</v>
      </c>
      <c r="I203" s="36">
        <v>0</v>
      </c>
      <c r="J203" s="36">
        <v>0</v>
      </c>
    </row>
    <row r="204" spans="1:10" ht="30" customHeight="1">
      <c r="A204" s="17" t="s">
        <v>108</v>
      </c>
      <c r="B204" s="7" t="s">
        <v>55</v>
      </c>
      <c r="C204" s="31" t="s">
        <v>91</v>
      </c>
      <c r="D204" s="28" t="s">
        <v>72</v>
      </c>
      <c r="E204" s="28" t="s">
        <v>6</v>
      </c>
      <c r="F204" s="28"/>
      <c r="G204" s="29">
        <f>G205</f>
        <v>72</v>
      </c>
      <c r="I204" s="29">
        <f>I205</f>
        <v>72</v>
      </c>
      <c r="J204" s="29">
        <f>J205</f>
        <v>72</v>
      </c>
    </row>
    <row r="205" spans="1:10" ht="33" customHeight="1">
      <c r="A205" s="22" t="s">
        <v>137</v>
      </c>
      <c r="B205" s="6" t="s">
        <v>55</v>
      </c>
      <c r="C205" s="26" t="s">
        <v>91</v>
      </c>
      <c r="D205" s="25" t="s">
        <v>72</v>
      </c>
      <c r="E205" s="25" t="s">
        <v>7</v>
      </c>
      <c r="F205" s="25"/>
      <c r="G205" s="27">
        <f>G206</f>
        <v>72</v>
      </c>
      <c r="I205" s="27">
        <f>I206</f>
        <v>72</v>
      </c>
      <c r="J205" s="27">
        <f>J206</f>
        <v>72</v>
      </c>
    </row>
    <row r="206" spans="1:10" ht="21.75" customHeight="1">
      <c r="A206" s="22" t="s">
        <v>105</v>
      </c>
      <c r="B206" s="6" t="s">
        <v>55</v>
      </c>
      <c r="C206" s="26" t="s">
        <v>91</v>
      </c>
      <c r="D206" s="25" t="s">
        <v>72</v>
      </c>
      <c r="E206" s="25" t="s">
        <v>7</v>
      </c>
      <c r="F206" s="25" t="s">
        <v>106</v>
      </c>
      <c r="G206" s="36">
        <v>72</v>
      </c>
      <c r="I206" s="36">
        <v>72</v>
      </c>
      <c r="J206" s="36">
        <v>72</v>
      </c>
    </row>
    <row r="207" spans="1:10" ht="24" customHeight="1">
      <c r="A207" s="171" t="s">
        <v>109</v>
      </c>
      <c r="B207" s="123" t="s">
        <v>55</v>
      </c>
      <c r="C207" s="172" t="s">
        <v>82</v>
      </c>
      <c r="D207" s="173"/>
      <c r="E207" s="173"/>
      <c r="F207" s="173"/>
      <c r="G207" s="214">
        <f>G208</f>
        <v>200</v>
      </c>
      <c r="I207" s="214">
        <f>I208</f>
        <v>210</v>
      </c>
      <c r="J207" s="214">
        <f>J208</f>
        <v>230</v>
      </c>
    </row>
    <row r="208" spans="1:10" ht="27.75" customHeight="1">
      <c r="A208" s="175" t="s">
        <v>110</v>
      </c>
      <c r="B208" s="49" t="s">
        <v>55</v>
      </c>
      <c r="C208" s="176" t="s">
        <v>82</v>
      </c>
      <c r="D208" s="177" t="s">
        <v>65</v>
      </c>
      <c r="E208" s="177"/>
      <c r="F208" s="177"/>
      <c r="G208" s="195">
        <f>G209</f>
        <v>200</v>
      </c>
      <c r="I208" s="195">
        <f>I209</f>
        <v>210</v>
      </c>
      <c r="J208" s="195">
        <f>J209</f>
        <v>230</v>
      </c>
    </row>
    <row r="209" spans="1:10" ht="28.5" customHeight="1">
      <c r="A209" s="115" t="s">
        <v>122</v>
      </c>
      <c r="B209" s="90" t="s">
        <v>55</v>
      </c>
      <c r="C209" s="91" t="s">
        <v>82</v>
      </c>
      <c r="D209" s="92" t="s">
        <v>65</v>
      </c>
      <c r="E209" s="92" t="s">
        <v>167</v>
      </c>
      <c r="F209" s="92"/>
      <c r="G209" s="116">
        <f>G211+G213</f>
        <v>200</v>
      </c>
      <c r="I209" s="116">
        <f>I211+I213</f>
        <v>210</v>
      </c>
      <c r="J209" s="116">
        <f>J211+J213</f>
        <v>230</v>
      </c>
    </row>
    <row r="210" spans="1:10" ht="27">
      <c r="A210" s="89" t="s">
        <v>138</v>
      </c>
      <c r="B210" s="90" t="s">
        <v>55</v>
      </c>
      <c r="C210" s="91" t="s">
        <v>82</v>
      </c>
      <c r="D210" s="92" t="s">
        <v>65</v>
      </c>
      <c r="E210" s="92" t="s">
        <v>191</v>
      </c>
      <c r="F210" s="92"/>
      <c r="G210" s="116">
        <f>G211</f>
        <v>200</v>
      </c>
      <c r="I210" s="116">
        <f>I211</f>
        <v>210</v>
      </c>
      <c r="J210" s="116">
        <f>J211</f>
        <v>230</v>
      </c>
    </row>
    <row r="211" spans="1:10" ht="21" customHeight="1">
      <c r="A211" s="24" t="s">
        <v>133</v>
      </c>
      <c r="B211" s="6" t="s">
        <v>55</v>
      </c>
      <c r="C211" s="26" t="s">
        <v>82</v>
      </c>
      <c r="D211" s="25" t="s">
        <v>65</v>
      </c>
      <c r="E211" s="25" t="s">
        <v>8</v>
      </c>
      <c r="F211" s="25"/>
      <c r="G211" s="36">
        <f>G212</f>
        <v>200</v>
      </c>
      <c r="I211" s="36">
        <f>I212</f>
        <v>210</v>
      </c>
      <c r="J211" s="36">
        <f>J212</f>
        <v>230</v>
      </c>
    </row>
    <row r="212" spans="1:10" ht="25.5">
      <c r="A212" s="22" t="s">
        <v>202</v>
      </c>
      <c r="B212" s="6" t="s">
        <v>55</v>
      </c>
      <c r="C212" s="25" t="s">
        <v>82</v>
      </c>
      <c r="D212" s="25" t="s">
        <v>65</v>
      </c>
      <c r="E212" s="25" t="s">
        <v>8</v>
      </c>
      <c r="F212" s="25" t="s">
        <v>73</v>
      </c>
      <c r="G212" s="36">
        <v>200</v>
      </c>
      <c r="H212" s="70"/>
      <c r="I212" s="36">
        <v>210</v>
      </c>
      <c r="J212" s="36">
        <v>230</v>
      </c>
    </row>
    <row r="213" spans="1:8" ht="32.25" customHeight="1" hidden="1">
      <c r="A213" s="115" t="s">
        <v>400</v>
      </c>
      <c r="B213" s="90" t="s">
        <v>55</v>
      </c>
      <c r="C213" s="91" t="s">
        <v>82</v>
      </c>
      <c r="D213" s="92" t="s">
        <v>65</v>
      </c>
      <c r="E213" s="92" t="s">
        <v>401</v>
      </c>
      <c r="F213" s="92"/>
      <c r="G213" s="116">
        <f>G214</f>
        <v>0</v>
      </c>
      <c r="H213" s="70"/>
    </row>
    <row r="214" spans="1:7" ht="38.25" customHeight="1" hidden="1">
      <c r="A214" s="22" t="s">
        <v>202</v>
      </c>
      <c r="B214" s="6" t="s">
        <v>55</v>
      </c>
      <c r="C214" s="25" t="s">
        <v>82</v>
      </c>
      <c r="D214" s="25" t="s">
        <v>65</v>
      </c>
      <c r="E214" s="25" t="s">
        <v>401</v>
      </c>
      <c r="F214" s="25" t="s">
        <v>73</v>
      </c>
      <c r="G214" s="36">
        <v>0</v>
      </c>
    </row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</sheetData>
  <sheetProtection selectLockedCells="1" selectUnlockedCells="1"/>
  <autoFilter ref="B10:F122"/>
  <mergeCells count="14">
    <mergeCell ref="I5:J5"/>
    <mergeCell ref="I6:I8"/>
    <mergeCell ref="J6:J8"/>
    <mergeCell ref="A1:J1"/>
    <mergeCell ref="A3:J3"/>
    <mergeCell ref="G4:J4"/>
    <mergeCell ref="A2:G2"/>
    <mergeCell ref="A5:A8"/>
    <mergeCell ref="B5:B8"/>
    <mergeCell ref="C5:C8"/>
    <mergeCell ref="D5:D8"/>
    <mergeCell ref="E5:E8"/>
    <mergeCell ref="F5:F8"/>
    <mergeCell ref="G5:G8"/>
  </mergeCells>
  <printOptions/>
  <pageMargins left="0.35433070866141736" right="0.35433070866141736" top="0.3937007874015748" bottom="0.3937007874015748" header="0.31496062992125984" footer="0.31496062992125984"/>
  <pageSetup fitToHeight="96" fitToWidth="1" horizontalDpi="600" verticalDpi="600" orientation="portrait" paperSize="9" scale="74" r:id="rId3"/>
  <rowBreaks count="2" manualBreakCount="2">
    <brk id="64" max="255" man="1"/>
    <brk id="9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0">
      <selection activeCell="A2" sqref="A2:E2"/>
    </sheetView>
  </sheetViews>
  <sheetFormatPr defaultColWidth="9.00390625" defaultRowHeight="12.75"/>
  <cols>
    <col min="1" max="1" width="47.875" style="0" customWidth="1"/>
    <col min="2" max="2" width="43.75390625" style="0" customWidth="1"/>
    <col min="3" max="3" width="12.875" style="0" customWidth="1"/>
    <col min="4" max="4" width="11.75390625" style="0" customWidth="1"/>
    <col min="5" max="5" width="11.50390625" style="0" customWidth="1"/>
  </cols>
  <sheetData>
    <row r="1" spans="1:5" ht="36.75" customHeight="1">
      <c r="A1" s="228" t="s">
        <v>448</v>
      </c>
      <c r="B1" s="228"/>
      <c r="C1" s="228"/>
      <c r="D1" s="238"/>
      <c r="E1" s="238"/>
    </row>
    <row r="2" spans="1:5" ht="29.25" customHeight="1">
      <c r="A2" s="257" t="s">
        <v>433</v>
      </c>
      <c r="B2" s="257"/>
      <c r="C2" s="257"/>
      <c r="D2" s="238"/>
      <c r="E2" s="238"/>
    </row>
    <row r="3" spans="1:3" ht="14.25">
      <c r="A3" s="100"/>
      <c r="B3" s="101"/>
      <c r="C3" s="101"/>
    </row>
    <row r="4" spans="1:5" ht="14.25">
      <c r="A4" s="253"/>
      <c r="B4" s="254"/>
      <c r="C4" s="255"/>
      <c r="D4" s="256"/>
      <c r="E4" s="256"/>
    </row>
    <row r="5" spans="1:5" ht="21.75" customHeight="1" thickBot="1">
      <c r="A5" s="260" t="s">
        <v>56</v>
      </c>
      <c r="B5" s="261" t="s">
        <v>379</v>
      </c>
      <c r="C5" s="261" t="s">
        <v>432</v>
      </c>
      <c r="D5" s="258" t="s">
        <v>425</v>
      </c>
      <c r="E5" s="259"/>
    </row>
    <row r="6" spans="1:5" ht="48.75" customHeight="1" thickBot="1">
      <c r="A6" s="262"/>
      <c r="B6" s="263"/>
      <c r="C6" s="263"/>
      <c r="D6" s="264">
        <v>2025</v>
      </c>
      <c r="E6" s="264">
        <v>2026</v>
      </c>
    </row>
    <row r="7" spans="1:5" ht="14.25" thickBot="1">
      <c r="A7" s="102">
        <v>1</v>
      </c>
      <c r="B7" s="103">
        <v>2</v>
      </c>
      <c r="C7" s="103">
        <v>3</v>
      </c>
      <c r="D7" s="103">
        <v>4</v>
      </c>
      <c r="E7" s="103">
        <v>5</v>
      </c>
    </row>
    <row r="8" spans="1:5" ht="33.75" customHeight="1" thickBot="1">
      <c r="A8" s="216" t="s">
        <v>380</v>
      </c>
      <c r="B8" s="217" t="s">
        <v>381</v>
      </c>
      <c r="C8" s="218"/>
      <c r="D8" s="218"/>
      <c r="E8" s="218"/>
    </row>
    <row r="9" spans="1:5" ht="42.75" customHeight="1" thickBot="1">
      <c r="A9" s="104" t="s">
        <v>382</v>
      </c>
      <c r="B9" s="103" t="s">
        <v>383</v>
      </c>
      <c r="C9" s="105">
        <f>C10+C14</f>
        <v>0</v>
      </c>
      <c r="D9" s="105">
        <f>D10+D14</f>
        <v>0</v>
      </c>
      <c r="E9" s="105">
        <f>E10+E14</f>
        <v>0</v>
      </c>
    </row>
    <row r="10" spans="1:5" ht="27.75" customHeight="1" thickBot="1">
      <c r="A10" s="104" t="s">
        <v>384</v>
      </c>
      <c r="B10" s="103" t="s">
        <v>385</v>
      </c>
      <c r="C10" s="106">
        <f>C11</f>
        <v>-57809.8</v>
      </c>
      <c r="D10" s="106">
        <f aca="true" t="shared" si="0" ref="D10:E12">D11</f>
        <v>-60020.4</v>
      </c>
      <c r="E10" s="106">
        <f t="shared" si="0"/>
        <v>-59402</v>
      </c>
    </row>
    <row r="11" spans="1:5" ht="44.25" customHeight="1" thickBot="1">
      <c r="A11" s="104" t="s">
        <v>386</v>
      </c>
      <c r="B11" s="107" t="s">
        <v>387</v>
      </c>
      <c r="C11" s="106">
        <f>C12</f>
        <v>-57809.8</v>
      </c>
      <c r="D11" s="106">
        <f t="shared" si="0"/>
        <v>-60020.4</v>
      </c>
      <c r="E11" s="106">
        <f t="shared" si="0"/>
        <v>-59402</v>
      </c>
    </row>
    <row r="12" spans="1:5" ht="39" customHeight="1" thickBot="1">
      <c r="A12" s="104" t="s">
        <v>388</v>
      </c>
      <c r="B12" s="107" t="s">
        <v>389</v>
      </c>
      <c r="C12" s="106">
        <f>C13</f>
        <v>-57809.8</v>
      </c>
      <c r="D12" s="106">
        <f t="shared" si="0"/>
        <v>-60020.4</v>
      </c>
      <c r="E12" s="106">
        <f t="shared" si="0"/>
        <v>-59402</v>
      </c>
    </row>
    <row r="13" spans="1:5" ht="44.25" customHeight="1" thickBot="1">
      <c r="A13" s="104" t="s">
        <v>390</v>
      </c>
      <c r="B13" s="107" t="s">
        <v>391</v>
      </c>
      <c r="C13" s="106">
        <f>-'Приложение 1'!C105</f>
        <v>-57809.8</v>
      </c>
      <c r="D13" s="106">
        <f>-'Приложение 1'!D105</f>
        <v>-60020.4</v>
      </c>
      <c r="E13" s="106">
        <f>-'Приложение 1'!E105</f>
        <v>-59402</v>
      </c>
    </row>
    <row r="14" spans="1:5" ht="30.75" customHeight="1" thickBot="1">
      <c r="A14" s="104" t="s">
        <v>392</v>
      </c>
      <c r="B14" s="107" t="s">
        <v>393</v>
      </c>
      <c r="C14" s="106">
        <f>C15</f>
        <v>57809.80000000001</v>
      </c>
      <c r="D14" s="106">
        <f aca="true" t="shared" si="1" ref="D14:E16">D15</f>
        <v>60020.399999999994</v>
      </c>
      <c r="E14" s="106">
        <f t="shared" si="1"/>
        <v>59402</v>
      </c>
    </row>
    <row r="15" spans="1:5" ht="33.75" customHeight="1" thickBot="1">
      <c r="A15" s="104" t="s">
        <v>394</v>
      </c>
      <c r="B15" s="107" t="s">
        <v>395</v>
      </c>
      <c r="C15" s="106">
        <f>C16</f>
        <v>57809.80000000001</v>
      </c>
      <c r="D15" s="106">
        <f t="shared" si="1"/>
        <v>60020.399999999994</v>
      </c>
      <c r="E15" s="106">
        <f t="shared" si="1"/>
        <v>59402</v>
      </c>
    </row>
    <row r="16" spans="1:5" ht="28.5" customHeight="1" thickBot="1">
      <c r="A16" s="104" t="s">
        <v>396</v>
      </c>
      <c r="B16" s="107" t="s">
        <v>397</v>
      </c>
      <c r="C16" s="106">
        <f>C17</f>
        <v>57809.80000000001</v>
      </c>
      <c r="D16" s="106">
        <f t="shared" si="1"/>
        <v>60020.399999999994</v>
      </c>
      <c r="E16" s="106">
        <f t="shared" si="1"/>
        <v>59402</v>
      </c>
    </row>
    <row r="17" spans="1:5" ht="32.25" customHeight="1" thickBot="1">
      <c r="A17" s="104" t="s">
        <v>398</v>
      </c>
      <c r="B17" s="107" t="s">
        <v>399</v>
      </c>
      <c r="C17" s="106">
        <f>Приложение2!G11</f>
        <v>57809.80000000001</v>
      </c>
      <c r="D17" s="106">
        <f>Приложение2!I11</f>
        <v>60020.399999999994</v>
      </c>
      <c r="E17" s="106">
        <f>Приложение2!J11</f>
        <v>59402</v>
      </c>
    </row>
  </sheetData>
  <sheetProtection/>
  <mergeCells count="6">
    <mergeCell ref="A5:A6"/>
    <mergeCell ref="B5:B6"/>
    <mergeCell ref="C5:C6"/>
    <mergeCell ref="D5:E5"/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77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2023-11-16T08:06:15Z</cp:lastPrinted>
  <dcterms:created xsi:type="dcterms:W3CDTF">2014-11-17T08:02:14Z</dcterms:created>
  <dcterms:modified xsi:type="dcterms:W3CDTF">2023-11-16T08:09:03Z</dcterms:modified>
  <cp:category/>
  <cp:version/>
  <cp:contentType/>
  <cp:contentStatus/>
</cp:coreProperties>
</file>