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2\КСП\2 СОГЛАШЕНИЯ\12 Приморско-Куйский сельсовет\Бюджет\2019\Отчет 9 месяцев 2019\Заключение\"/>
    </mc:Choice>
  </mc:AlternateContent>
  <bookViews>
    <workbookView xWindow="120" yWindow="270" windowWidth="19440" windowHeight="8940"/>
  </bookViews>
  <sheets>
    <sheet name="Табл.1 РПр" sheetId="2" r:id="rId1"/>
    <sheet name="Лист1" sheetId="3" r:id="rId2"/>
  </sheets>
  <definedNames>
    <definedName name="_xlnm.Print_Area" localSheetId="0">'Табл.1 РПр'!$A$1:$M$55</definedName>
  </definedNames>
  <calcPr calcId="162913" calcMode="manual"/>
</workbook>
</file>

<file path=xl/calcChain.xml><?xml version="1.0" encoding="utf-8"?>
<calcChain xmlns="http://schemas.openxmlformats.org/spreadsheetml/2006/main">
  <c r="L50" i="2" l="1"/>
  <c r="M50" i="2"/>
  <c r="L34" i="2"/>
  <c r="M34" i="2"/>
  <c r="L35" i="2"/>
  <c r="M35" i="2"/>
  <c r="L36" i="2"/>
  <c r="M36" i="2"/>
  <c r="L30" i="2"/>
  <c r="L24" i="2"/>
  <c r="M24" i="2"/>
  <c r="L25" i="2"/>
  <c r="M25" i="2"/>
  <c r="L12" i="2"/>
  <c r="M12" i="2"/>
  <c r="L13" i="2"/>
  <c r="M13" i="2"/>
  <c r="L14" i="2"/>
  <c r="M14" i="2"/>
  <c r="L15" i="2"/>
  <c r="M15" i="2"/>
  <c r="L16" i="2"/>
  <c r="L17" i="2"/>
  <c r="M17" i="2"/>
  <c r="K50" i="2"/>
  <c r="K34" i="2"/>
  <c r="K35" i="2"/>
  <c r="K36" i="2"/>
  <c r="K24" i="2"/>
  <c r="K25" i="2"/>
  <c r="K12" i="2"/>
  <c r="K13" i="2"/>
  <c r="K14" i="2"/>
  <c r="K17" i="2"/>
  <c r="J50" i="2"/>
  <c r="J34" i="2"/>
  <c r="J35" i="2"/>
  <c r="J36" i="2"/>
  <c r="J30" i="2"/>
  <c r="J24" i="2"/>
  <c r="J25" i="2"/>
  <c r="J12" i="2"/>
  <c r="J13" i="2"/>
  <c r="J14" i="2"/>
  <c r="J16" i="2"/>
  <c r="J17" i="2"/>
  <c r="J18" i="2"/>
  <c r="I50" i="2"/>
  <c r="I34" i="2"/>
  <c r="I35" i="2"/>
  <c r="I36" i="2"/>
  <c r="I24" i="2"/>
  <c r="I25" i="2"/>
  <c r="I12" i="2"/>
  <c r="I13" i="2"/>
  <c r="I14" i="2"/>
  <c r="I15" i="2"/>
  <c r="I16" i="2"/>
  <c r="I17" i="2"/>
  <c r="H50" i="2"/>
  <c r="H34" i="2"/>
  <c r="H35" i="2"/>
  <c r="H36" i="2"/>
  <c r="H37" i="2"/>
  <c r="H30" i="2"/>
  <c r="H24" i="2"/>
  <c r="H25" i="2"/>
  <c r="H12" i="2"/>
  <c r="H13" i="2"/>
  <c r="H14" i="2"/>
  <c r="H15" i="2"/>
  <c r="H16" i="2"/>
  <c r="H17" i="2"/>
  <c r="M55" i="2" l="1"/>
  <c r="M51" i="2"/>
  <c r="M52" i="2"/>
  <c r="M53" i="2"/>
  <c r="K33" i="2"/>
  <c r="C21" i="2" l="1"/>
  <c r="M22" i="2" l="1"/>
  <c r="M23" i="2"/>
  <c r="D32" i="2" l="1"/>
  <c r="D10" i="2"/>
  <c r="M33" i="2" l="1"/>
  <c r="M27" i="2"/>
  <c r="M28" i="2"/>
  <c r="M29" i="2"/>
  <c r="M20" i="2"/>
  <c r="M18" i="2"/>
  <c r="C19" i="2" l="1"/>
  <c r="M42" i="2" l="1"/>
  <c r="M43" i="2"/>
  <c r="K55" i="2"/>
  <c r="K51" i="2"/>
  <c r="K52" i="2"/>
  <c r="K53" i="2"/>
  <c r="J51" i="2"/>
  <c r="J52" i="2"/>
  <c r="J53" i="2"/>
  <c r="M39" i="2"/>
  <c r="M40" i="2"/>
  <c r="M41" i="2"/>
  <c r="M37" i="2"/>
  <c r="L29" i="2" l="1"/>
  <c r="L28" i="2"/>
  <c r="K29" i="2"/>
  <c r="K23" i="2"/>
  <c r="K20" i="2"/>
  <c r="J55" i="2"/>
  <c r="J33" i="2"/>
  <c r="J29" i="2"/>
  <c r="J23" i="2"/>
  <c r="J20" i="2"/>
  <c r="K41" i="2" l="1"/>
  <c r="J41" i="2"/>
  <c r="I28" i="2" l="1"/>
  <c r="I30" i="2"/>
  <c r="I45" i="2"/>
  <c r="I49" i="2"/>
  <c r="I55" i="2"/>
  <c r="L11" i="2"/>
  <c r="K49" i="2"/>
  <c r="K18" i="2"/>
  <c r="K11" i="2"/>
  <c r="J49" i="2"/>
  <c r="I41" i="2"/>
  <c r="I29" i="2"/>
  <c r="I23" i="2"/>
  <c r="I20" i="2"/>
  <c r="I11" i="2"/>
  <c r="E48" i="2"/>
  <c r="E38" i="2"/>
  <c r="E32" i="2"/>
  <c r="E26" i="2"/>
  <c r="E21" i="2"/>
  <c r="E10" i="2"/>
  <c r="D48" i="2"/>
  <c r="D26" i="2"/>
  <c r="F21" i="2"/>
  <c r="G21" i="2"/>
  <c r="D21" i="2"/>
  <c r="D19" i="2"/>
  <c r="M49" i="2" l="1"/>
  <c r="M11" i="2"/>
  <c r="J11" i="2" l="1"/>
  <c r="J46" i="2" l="1"/>
  <c r="K46" i="2"/>
  <c r="M46" i="2"/>
  <c r="M45" i="2"/>
  <c r="F10" i="2"/>
  <c r="G26" i="2" l="1"/>
  <c r="F54" i="2"/>
  <c r="F48" i="2"/>
  <c r="F44" i="2"/>
  <c r="F32" i="2"/>
  <c r="K21" i="2"/>
  <c r="F26" i="2"/>
  <c r="C26" i="2"/>
  <c r="D44" i="2"/>
  <c r="D54" i="2"/>
  <c r="L27" i="2"/>
  <c r="I27" i="2"/>
  <c r="L46" i="2"/>
  <c r="M26" i="2" l="1"/>
  <c r="K26" i="2"/>
  <c r="L26" i="2"/>
  <c r="J26" i="2"/>
  <c r="L55" i="2"/>
  <c r="L49" i="2"/>
  <c r="L41" i="2"/>
  <c r="L33" i="2"/>
  <c r="L23" i="2"/>
  <c r="I26" i="2" l="1"/>
  <c r="L20" i="2"/>
  <c r="G54" i="2" l="1"/>
  <c r="E54" i="2"/>
  <c r="C54" i="2"/>
  <c r="L53" i="2"/>
  <c r="I53" i="2"/>
  <c r="L52" i="2"/>
  <c r="I52" i="2"/>
  <c r="L51" i="2"/>
  <c r="I51" i="2"/>
  <c r="G48" i="2"/>
  <c r="C48" i="2"/>
  <c r="M47" i="2"/>
  <c r="L47" i="2"/>
  <c r="K47" i="2"/>
  <c r="J47" i="2"/>
  <c r="I47" i="2"/>
  <c r="I46" i="2"/>
  <c r="L45" i="2"/>
  <c r="G44" i="2"/>
  <c r="M44" i="2" s="1"/>
  <c r="E44" i="2"/>
  <c r="C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G38" i="2"/>
  <c r="J38" i="2" s="1"/>
  <c r="F38" i="2"/>
  <c r="D38" i="2"/>
  <c r="D8" i="2" s="1"/>
  <c r="C38" i="2"/>
  <c r="K37" i="2"/>
  <c r="J37" i="2"/>
  <c r="I33" i="2"/>
  <c r="G32" i="2"/>
  <c r="C32" i="2"/>
  <c r="M31" i="2"/>
  <c r="L31" i="2"/>
  <c r="K31" i="2"/>
  <c r="J31" i="2"/>
  <c r="I31" i="2"/>
  <c r="L22" i="2"/>
  <c r="I22" i="2"/>
  <c r="J21" i="2"/>
  <c r="M21" i="2"/>
  <c r="G19" i="2"/>
  <c r="M19" i="2" s="1"/>
  <c r="F19" i="2"/>
  <c r="E19" i="2"/>
  <c r="L18" i="2"/>
  <c r="I18" i="2"/>
  <c r="G10" i="2"/>
  <c r="C10" i="2"/>
  <c r="M54" i="2" l="1"/>
  <c r="M48" i="2"/>
  <c r="J54" i="2"/>
  <c r="K54" i="2"/>
  <c r="M38" i="2"/>
  <c r="K38" i="2"/>
  <c r="G8" i="2"/>
  <c r="H11" i="2" s="1"/>
  <c r="K19" i="2"/>
  <c r="F8" i="2"/>
  <c r="J19" i="2"/>
  <c r="E8" i="2"/>
  <c r="C8" i="2"/>
  <c r="M10" i="2"/>
  <c r="J32" i="2"/>
  <c r="L38" i="2"/>
  <c r="L54" i="2"/>
  <c r="L19" i="2"/>
  <c r="I54" i="2"/>
  <c r="L48" i="2"/>
  <c r="I48" i="2"/>
  <c r="I19" i="2"/>
  <c r="J10" i="2"/>
  <c r="L10" i="2"/>
  <c r="I10" i="2"/>
  <c r="M32" i="2"/>
  <c r="L21" i="2"/>
  <c r="L32" i="2"/>
  <c r="K48" i="2"/>
  <c r="J48" i="2" s="1"/>
  <c r="I21" i="2"/>
  <c r="K32" i="2"/>
  <c r="K10" i="2"/>
  <c r="I32" i="2"/>
  <c r="L44" i="2"/>
  <c r="I44" i="2"/>
  <c r="H20" i="2" l="1"/>
  <c r="H19" i="2" s="1"/>
  <c r="H41" i="2"/>
  <c r="H29" i="2"/>
  <c r="H26" i="2"/>
  <c r="H49" i="2"/>
  <c r="H55" i="2"/>
  <c r="H54" i="2" s="1"/>
  <c r="H44" i="2"/>
  <c r="H33" i="2"/>
  <c r="H21" i="2"/>
  <c r="H23" i="2"/>
  <c r="H28" i="2"/>
  <c r="H27" i="2"/>
  <c r="H22" i="2"/>
  <c r="I8" i="2"/>
  <c r="M8" i="2"/>
  <c r="H31" i="2"/>
  <c r="J8" i="2"/>
  <c r="H40" i="2"/>
  <c r="H18" i="2"/>
  <c r="H47" i="2"/>
  <c r="H43" i="2"/>
  <c r="H53" i="2"/>
  <c r="H52" i="2"/>
  <c r="H39" i="2"/>
  <c r="H51" i="2"/>
  <c r="H42" i="2"/>
  <c r="H46" i="2"/>
  <c r="K8" i="2"/>
  <c r="I38" i="2"/>
  <c r="L8" i="2"/>
  <c r="H38" i="2" l="1"/>
  <c r="H10" i="2"/>
  <c r="H32" i="2"/>
  <c r="H48" i="2"/>
  <c r="H8" i="2" l="1"/>
</calcChain>
</file>

<file path=xl/sharedStrings.xml><?xml version="1.0" encoding="utf-8"?>
<sst xmlns="http://schemas.openxmlformats.org/spreadsheetml/2006/main" count="102" uniqueCount="100">
  <si>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</si>
  <si>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</si>
  <si>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</si>
  <si>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</si>
  <si>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</si>
  <si>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</si>
  <si>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</si>
  <si>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</si>
  <si>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</si>
  <si>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</si>
  <si>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</si>
  <si>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</si>
  <si>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</si>
  <si>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</si>
  <si>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</si>
  <si>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</si>
  <si>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</si>
  <si>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</si>
  <si>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</si>
  <si>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</si>
  <si>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</si>
  <si>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</si>
  <si>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</si>
  <si>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</si>
  <si>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</si>
  <si>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</si>
  <si>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</si>
  <si>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</si>
  <si>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</si>
  <si>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</si>
  <si>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</si>
  <si>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</si>
  <si>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</si>
  <si>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</si>
  <si>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</si>
  <si>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</si>
  <si>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</si>
  <si>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</si>
  <si>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</si>
  <si>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</si>
  <si>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</si>
  <si>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</si>
  <si>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</si>
  <si>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темп прироста</t>
  </si>
  <si>
    <t>1004</t>
  </si>
  <si>
    <t>Молодежная политика и оздоровление детей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</si>
  <si>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</si>
  <si>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</si>
  <si>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</si>
  <si>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</si>
  <si>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</si>
  <si>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</si>
  <si>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</si>
  <si>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</si>
  <si>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</si>
  <si>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</si>
  <si>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</si>
  <si>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</si>
  <si>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</si>
  <si>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</si>
  <si>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(тыс.рублей)</t>
  </si>
  <si>
    <t>01 02</t>
  </si>
  <si>
    <t>01 04</t>
  </si>
  <si>
    <t>01 06</t>
  </si>
  <si>
    <t>01 13</t>
  </si>
  <si>
    <t>02 03</t>
  </si>
  <si>
    <t>03 09</t>
  </si>
  <si>
    <t>03 10</t>
  </si>
  <si>
    <t>04 08</t>
  </si>
  <si>
    <t>05 01</t>
  </si>
  <si>
    <t>05 02</t>
  </si>
  <si>
    <t>05 03</t>
  </si>
  <si>
    <t>08 01</t>
  </si>
  <si>
    <t>08 04</t>
  </si>
  <si>
    <t>10 01</t>
  </si>
  <si>
    <t>10 03</t>
  </si>
  <si>
    <t>11 01</t>
  </si>
  <si>
    <t>07 07</t>
  </si>
  <si>
    <t>05 05</t>
  </si>
  <si>
    <t>01 11</t>
  </si>
  <si>
    <t>01 07</t>
  </si>
  <si>
    <t>01 03</t>
  </si>
  <si>
    <t>04 09</t>
  </si>
  <si>
    <t>04 05</t>
  </si>
  <si>
    <t>Сельское хозяйство и рыболовство</t>
  </si>
  <si>
    <t>04 12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</si>
  <si>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</si>
  <si>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</si>
  <si>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03 14</t>
  </si>
  <si>
    <t>Бюджетные назначения на 2019 год (решение от 26.12.2018  № 18)</t>
  </si>
  <si>
    <t>Уточненные бюджетные назначения на 2019 год</t>
  </si>
  <si>
    <t>на 2019 год, %</t>
  </si>
  <si>
    <t>ПРИЛОЖЕНИЕ № 2 к заключению по отчету об исполнении бюджета МО "Приморско-Куйский сельсовет" НАО за девять месяцев 2019 года</t>
  </si>
  <si>
    <t>Кассовое исполнение задевять месяцев 2018 года</t>
  </si>
  <si>
    <t>Уточненный план  на девять месяцев 2019 года (ф.0503117)</t>
  </si>
  <si>
    <t>Кассовое исполнение за девять месяцев 2019 года (ф.0503117)</t>
  </si>
  <si>
    <t xml:space="preserve">Отклонение  показателей  исполнения бюджета за девять месяцев 2019 года относительно уточненных бюджетных назначений на девять месяцев 2019 года, тыс.руб.  </t>
  </si>
  <si>
    <t>Исполнение бюджета за девять месяцев 2019 года относительно уточненных бюджетных назначений</t>
  </si>
  <si>
    <t>Отклонение показателей исполнения бюджета за девять месяцев 2019 года относительно девяти месяцев 2018 года</t>
  </si>
  <si>
    <t>на девять месяцев 2019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</si>
</sst>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 wrapText="1"/>
    </xf>
    <xf numFmtId="0" fontId="6" fillId="4" borderId="0" xfId="0" applyFont="1" applyFill="1" applyBorder="1"/>
    <xf numFmtId="0" fontId="6" fillId="3" borderId="0" xfId="0" applyFont="1" applyFill="1" applyBorder="1"/>
    <xf numFmtId="0" fontId="6" fillId="3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10" fillId="4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0" fillId="0" borderId="0" xfId="0" applyFont="1"/>
    <xf numFmtId="166" fontId="9" fillId="0" borderId="1" xfId="1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67" fontId="4" fillId="5" borderId="1" xfId="2" applyNumberFormat="1" applyFont="1" applyFill="1" applyBorder="1" applyAlignment="1" applyProtection="1">
      <alignment horizontal="center" vertical="center"/>
      <protection locked="0"/>
    </xf>
    <xf numFmtId="166" fontId="4" fillId="5" borderId="1" xfId="1" applyNumberFormat="1" applyFont="1" applyFill="1" applyBorder="1" applyAlignment="1" applyProtection="1">
      <alignment horizontal="center" vertical="center"/>
      <protection locked="0"/>
    </xf>
    <xf numFmtId="167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167" fontId="4" fillId="5" borderId="1" xfId="2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6" borderId="1" xfId="2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 wrapText="1"/>
    </xf>
    <xf numFmtId="167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12" fillId="6" borderId="1" xfId="0" applyNumberFormat="1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3" fillId="2" borderId="0" xfId="0" applyFont="1" applyFill="1"/>
    <xf numFmtId="167" fontId="4" fillId="0" borderId="1" xfId="2" applyNumberFormat="1" applyFont="1" applyBorder="1" applyAlignment="1">
      <alignment horizontal="center" vertical="center"/>
    </xf>
    <xf numFmtId="167" fontId="4" fillId="0" borderId="1" xfId="2" applyNumberFormat="1" applyFont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 applyBorder="1"/>
    <xf numFmtId="0" fontId="13" fillId="6" borderId="0" xfId="0" applyFont="1" applyFill="1"/>
    <xf numFmtId="167" fontId="4" fillId="4" borderId="1" xfId="2" applyNumberFormat="1" applyFont="1" applyFill="1" applyBorder="1" applyAlignment="1">
      <alignment horizontal="center" vertical="center"/>
    </xf>
    <xf numFmtId="167" fontId="4" fillId="4" borderId="1" xfId="2" applyNumberFormat="1" applyFont="1" applyFill="1" applyBorder="1" applyAlignment="1" applyProtection="1">
      <alignment horizontal="center" vertical="center"/>
      <protection locked="0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0" fontId="6" fillId="0" borderId="0" xfId="0" applyFont="1" applyFill="1"/>
    <xf numFmtId="167" fontId="4" fillId="0" borderId="1" xfId="2" applyNumberFormat="1" applyFont="1" applyFill="1" applyBorder="1" applyAlignment="1" applyProtection="1">
      <alignment horizontal="center" vertical="center"/>
      <protection locked="0"/>
    </xf>
    <xf numFmtId="167" fontId="4" fillId="0" borderId="1" xfId="2" applyNumberFormat="1" applyFont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tabSelected="1" view="pageBreakPreview" zoomScale="110" zoomScaleNormal="110" zoomScaleSheetLayoutView="110" workbookViewId="0">
      <selection activeCell="C14" sqref="C14"/>
    </sheetView>
  </sheetViews>
  <sheetFormatPr defaultRowHeight="15" x14ac:dyDescent="0.25"/>
  <cols>
    <col min="1" max="1" width="43.7109375" style="13" customWidth="1"/>
    <col min="2" max="2" width="10.140625" style="13" customWidth="1"/>
    <col min="3" max="3" width="12" style="13" customWidth="1"/>
    <col min="4" max="5" width="13" style="13" customWidth="1"/>
    <col min="6" max="7" width="12.140625" style="13" customWidth="1"/>
    <col min="8" max="8" width="10" style="13" customWidth="1"/>
    <col min="9" max="9" width="21" style="13" customWidth="1"/>
    <col min="10" max="10" width="10.7109375" style="13" customWidth="1"/>
    <col min="11" max="11" width="14.85546875" style="13" customWidth="1"/>
    <col min="12" max="12" width="15.5703125" style="82" customWidth="1"/>
    <col min="13" max="13" width="14.140625" style="13" customWidth="1"/>
    <col min="14" max="14" width="12.5703125" style="16" customWidth="1"/>
    <col min="15" max="66" width="9.140625" style="16" customWidth="1"/>
    <col min="67" max="76" width="9.140625" style="17" customWidth="1"/>
    <col min="77" max="80" width="9.140625" style="18" customWidth="1"/>
    <col min="81" max="16384" width="9.140625" style="13"/>
  </cols>
  <sheetData>
    <row r="1" spans="1:80" ht="47.25" customHeight="1" x14ac:dyDescent="0.25">
      <c r="C1" s="14"/>
      <c r="J1" s="15" t="s">
        <v>92</v>
      </c>
      <c r="K1" s="15"/>
      <c r="L1" s="15"/>
      <c r="M1" s="15"/>
    </row>
    <row r="2" spans="1:80" ht="23.25" hidden="1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80" ht="6" customHeight="1" x14ac:dyDescent="0.25">
      <c r="K3" s="20"/>
      <c r="L3" s="20"/>
      <c r="M3" s="20"/>
    </row>
    <row r="4" spans="1:80" ht="20.25" customHeight="1" x14ac:dyDescent="0.25">
      <c r="A4" s="21" t="s">
        <v>41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80" ht="15.7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3" t="s">
        <v>60</v>
      </c>
      <c r="M5" s="23"/>
    </row>
    <row r="6" spans="1:80" s="31" customFormat="1" ht="62.25" customHeight="1" x14ac:dyDescent="0.2">
      <c r="A6" s="24"/>
      <c r="B6" s="25" t="s">
        <v>31</v>
      </c>
      <c r="C6" s="25" t="s">
        <v>93</v>
      </c>
      <c r="D6" s="26" t="s">
        <v>89</v>
      </c>
      <c r="E6" s="26" t="s">
        <v>90</v>
      </c>
      <c r="F6" s="25" t="s">
        <v>94</v>
      </c>
      <c r="G6" s="25" t="s">
        <v>95</v>
      </c>
      <c r="H6" s="25" t="s">
        <v>29</v>
      </c>
      <c r="I6" s="27" t="s">
        <v>96</v>
      </c>
      <c r="J6" s="27" t="s">
        <v>97</v>
      </c>
      <c r="K6" s="27"/>
      <c r="L6" s="25" t="s">
        <v>98</v>
      </c>
      <c r="M6" s="2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30"/>
      <c r="BZ6" s="30"/>
      <c r="CA6" s="30"/>
      <c r="CB6" s="30"/>
    </row>
    <row r="7" spans="1:80" s="31" customFormat="1" ht="31.5" customHeight="1" x14ac:dyDescent="0.2">
      <c r="A7" s="24"/>
      <c r="B7" s="25"/>
      <c r="C7" s="25"/>
      <c r="D7" s="26"/>
      <c r="E7" s="26"/>
      <c r="F7" s="25"/>
      <c r="G7" s="25"/>
      <c r="H7" s="25"/>
      <c r="I7" s="27"/>
      <c r="J7" s="32" t="s">
        <v>91</v>
      </c>
      <c r="K7" s="33" t="s">
        <v>99</v>
      </c>
      <c r="L7" s="34" t="s">
        <v>14</v>
      </c>
      <c r="M7" s="34" t="s">
        <v>43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30"/>
      <c r="BZ7" s="30"/>
      <c r="CA7" s="30"/>
      <c r="CB7" s="30"/>
    </row>
    <row r="8" spans="1:80" x14ac:dyDescent="0.25">
      <c r="A8" s="35" t="s">
        <v>0</v>
      </c>
      <c r="B8" s="35"/>
      <c r="C8" s="36">
        <f t="shared" ref="C8:D8" si="0">C10+C19+C21+C26+C32+C38+C44+C48+C54</f>
        <v>34216.5</v>
      </c>
      <c r="D8" s="36">
        <f t="shared" si="0"/>
        <v>44374.3</v>
      </c>
      <c r="E8" s="36">
        <f>E10+E19+E21+E26+E32+E38+E44+E48+E54</f>
        <v>54098.100000000006</v>
      </c>
      <c r="F8" s="36">
        <f>F10+F19+F21+F26+F32+F38+F44+F48+F54</f>
        <v>40808.899999999994</v>
      </c>
      <c r="G8" s="36">
        <f>G10+G19+G21+G26+G32+G38+G44+G48+G54</f>
        <v>36219.1</v>
      </c>
      <c r="H8" s="37">
        <f>H10+H19+H21+H32+H38+H48+H54</f>
        <v>0.96571698358048663</v>
      </c>
      <c r="I8" s="38">
        <f>G8-F8</f>
        <v>-4589.7999999999956</v>
      </c>
      <c r="J8" s="39">
        <f>G8/E8</f>
        <v>0.66950780156789236</v>
      </c>
      <c r="K8" s="39">
        <f>G8/F8</f>
        <v>0.88752943598087686</v>
      </c>
      <c r="L8" s="40">
        <f>G8-C8</f>
        <v>2002.5999999999985</v>
      </c>
      <c r="M8" s="41">
        <f>G8/C8-100%</f>
        <v>5.8527318691274699E-2</v>
      </c>
    </row>
    <row r="9" spans="1:80" ht="11.25" customHeight="1" x14ac:dyDescent="0.25">
      <c r="A9" s="42" t="s">
        <v>1</v>
      </c>
      <c r="B9" s="42"/>
      <c r="C9" s="43"/>
      <c r="D9" s="36"/>
      <c r="E9" s="36"/>
      <c r="F9" s="36"/>
      <c r="G9" s="36"/>
      <c r="H9" s="44"/>
      <c r="I9" s="38"/>
      <c r="J9" s="39"/>
      <c r="K9" s="39"/>
      <c r="L9" s="40"/>
      <c r="M9" s="41"/>
    </row>
    <row r="10" spans="1:80" s="54" customFormat="1" ht="17.100000000000001" customHeight="1" x14ac:dyDescent="0.25">
      <c r="A10" s="1" t="s">
        <v>15</v>
      </c>
      <c r="B10" s="2" t="s">
        <v>32</v>
      </c>
      <c r="C10" s="45">
        <f>SUM(C11:C17)</f>
        <v>16255.9</v>
      </c>
      <c r="D10" s="45">
        <f>SUM(D11:D17)</f>
        <v>19676.400000000001</v>
      </c>
      <c r="E10" s="45">
        <f>SUM(E11:E17)</f>
        <v>20013.900000000001</v>
      </c>
      <c r="F10" s="45">
        <f>SUM(F11:F17)</f>
        <v>14867.699999999999</v>
      </c>
      <c r="G10" s="45">
        <f>SUM(G11:G17)</f>
        <v>14787.300000000001</v>
      </c>
      <c r="H10" s="46">
        <f>SUM(H11:H18)</f>
        <v>0.40827353523417204</v>
      </c>
      <c r="I10" s="47">
        <f t="shared" ref="I10" si="1">G10-F10</f>
        <v>-80.399999999997817</v>
      </c>
      <c r="J10" s="48">
        <f>G10/E10</f>
        <v>0.73885149820874496</v>
      </c>
      <c r="K10" s="48">
        <f>G10/F10</f>
        <v>0.99459230412235933</v>
      </c>
      <c r="L10" s="49">
        <f>G10-C10</f>
        <v>-1468.5999999999985</v>
      </c>
      <c r="M10" s="50">
        <f>G10/C10-100%</f>
        <v>-9.0342583308214208E-2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3"/>
      <c r="BZ10" s="53"/>
      <c r="CA10" s="53"/>
      <c r="CB10" s="53"/>
    </row>
    <row r="11" spans="1:80" ht="30.75" customHeight="1" x14ac:dyDescent="0.25">
      <c r="A11" s="3" t="s">
        <v>46</v>
      </c>
      <c r="B11" s="4" t="s">
        <v>61</v>
      </c>
      <c r="C11" s="55">
        <v>2817.2</v>
      </c>
      <c r="D11" s="55">
        <v>2424.9</v>
      </c>
      <c r="E11" s="56">
        <v>2465</v>
      </c>
      <c r="F11" s="56">
        <v>2041.2</v>
      </c>
      <c r="G11" s="56">
        <v>2041.2</v>
      </c>
      <c r="H11" s="57">
        <f>G11/$G$8</f>
        <v>5.6357005005646194E-2</v>
      </c>
      <c r="I11" s="58">
        <f>G11-F11</f>
        <v>0</v>
      </c>
      <c r="J11" s="59">
        <f>G11/E11</f>
        <v>0.82807302231237323</v>
      </c>
      <c r="K11" s="59">
        <f>G11/F11</f>
        <v>1</v>
      </c>
      <c r="L11" s="60">
        <f>G11-C11</f>
        <v>-775.99999999999977</v>
      </c>
      <c r="M11" s="61">
        <f>G11/C11-100%</f>
        <v>-0.2754508022149651</v>
      </c>
    </row>
    <row r="12" spans="1:80" ht="30" customHeight="1" x14ac:dyDescent="0.25">
      <c r="A12" s="62" t="s">
        <v>58</v>
      </c>
      <c r="B12" s="4" t="s">
        <v>81</v>
      </c>
      <c r="C12" s="55">
        <v>2095.4</v>
      </c>
      <c r="D12" s="56">
        <v>290</v>
      </c>
      <c r="E12" s="56">
        <v>350</v>
      </c>
      <c r="F12" s="56">
        <v>243.6</v>
      </c>
      <c r="G12" s="56">
        <v>243.6</v>
      </c>
      <c r="H12" s="57">
        <f t="shared" ref="H12:H17" si="2">G12/$G$8</f>
        <v>6.7257331076697102E-3</v>
      </c>
      <c r="I12" s="58">
        <f t="shared" ref="I12:I17" si="3">G12-F12</f>
        <v>0</v>
      </c>
      <c r="J12" s="59">
        <f t="shared" ref="J12:J18" si="4">G12/E12</f>
        <v>0.69599999999999995</v>
      </c>
      <c r="K12" s="59">
        <f t="shared" ref="K12:K17" si="5">G12/F12</f>
        <v>1</v>
      </c>
      <c r="L12" s="60">
        <f t="shared" ref="L12:L17" si="6">G12-C12</f>
        <v>-1851.8000000000002</v>
      </c>
      <c r="M12" s="61">
        <f t="shared" ref="M12:M17" si="7">G12/C12-100%</f>
        <v>-0.88374534695046292</v>
      </c>
    </row>
    <row r="13" spans="1:80" ht="15.95" customHeight="1" x14ac:dyDescent="0.25">
      <c r="A13" s="3" t="s">
        <v>47</v>
      </c>
      <c r="B13" s="4" t="s">
        <v>62</v>
      </c>
      <c r="C13" s="55">
        <v>9401.1</v>
      </c>
      <c r="D13" s="56">
        <v>15395.9</v>
      </c>
      <c r="E13" s="56">
        <v>15222.4</v>
      </c>
      <c r="F13" s="56">
        <v>11188.7</v>
      </c>
      <c r="G13" s="56">
        <v>11115.1</v>
      </c>
      <c r="H13" s="57">
        <f t="shared" si="2"/>
        <v>0.30688504131797867</v>
      </c>
      <c r="I13" s="58">
        <f t="shared" si="3"/>
        <v>-73.600000000000364</v>
      </c>
      <c r="J13" s="59">
        <f t="shared" si="4"/>
        <v>0.7301805234391423</v>
      </c>
      <c r="K13" s="59">
        <f t="shared" si="5"/>
        <v>0.99342193463047535</v>
      </c>
      <c r="L13" s="60">
        <f t="shared" si="6"/>
        <v>1714</v>
      </c>
      <c r="M13" s="61">
        <f t="shared" si="7"/>
        <v>0.182319090319218</v>
      </c>
    </row>
    <row r="14" spans="1:80" ht="42.75" customHeight="1" x14ac:dyDescent="0.25">
      <c r="A14" s="62" t="s">
        <v>59</v>
      </c>
      <c r="B14" s="4" t="s">
        <v>63</v>
      </c>
      <c r="C14" s="55">
        <v>347.9</v>
      </c>
      <c r="D14" s="56">
        <v>463.9</v>
      </c>
      <c r="E14" s="56">
        <v>463.9</v>
      </c>
      <c r="F14" s="56">
        <v>347.9</v>
      </c>
      <c r="G14" s="56">
        <v>347.9</v>
      </c>
      <c r="H14" s="57">
        <f t="shared" si="2"/>
        <v>9.6054291796317404E-3</v>
      </c>
      <c r="I14" s="58">
        <f t="shared" si="3"/>
        <v>0</v>
      </c>
      <c r="J14" s="59">
        <f t="shared" si="4"/>
        <v>0.74994610907523174</v>
      </c>
      <c r="K14" s="59">
        <f t="shared" si="5"/>
        <v>1</v>
      </c>
      <c r="L14" s="60">
        <f t="shared" si="6"/>
        <v>0</v>
      </c>
      <c r="M14" s="61">
        <f t="shared" si="7"/>
        <v>0</v>
      </c>
    </row>
    <row r="15" spans="1:80" ht="27.75" customHeight="1" x14ac:dyDescent="0.25">
      <c r="A15" s="62" t="s">
        <v>50</v>
      </c>
      <c r="B15" s="4" t="s">
        <v>80</v>
      </c>
      <c r="C15" s="55">
        <v>330</v>
      </c>
      <c r="D15" s="56">
        <v>0</v>
      </c>
      <c r="E15" s="56">
        <v>0</v>
      </c>
      <c r="F15" s="56">
        <v>0</v>
      </c>
      <c r="G15" s="56">
        <v>0</v>
      </c>
      <c r="H15" s="57">
        <f t="shared" si="2"/>
        <v>0</v>
      </c>
      <c r="I15" s="58">
        <f t="shared" si="3"/>
        <v>0</v>
      </c>
      <c r="J15" s="59">
        <v>0</v>
      </c>
      <c r="K15" s="59">
        <v>0</v>
      </c>
      <c r="L15" s="60">
        <f t="shared" si="6"/>
        <v>-330</v>
      </c>
      <c r="M15" s="61">
        <f t="shared" si="7"/>
        <v>-1</v>
      </c>
    </row>
    <row r="16" spans="1:80" ht="15.75" customHeight="1" x14ac:dyDescent="0.25">
      <c r="A16" s="3" t="s">
        <v>2</v>
      </c>
      <c r="B16" s="4" t="s">
        <v>79</v>
      </c>
      <c r="C16" s="55">
        <v>0</v>
      </c>
      <c r="D16" s="56">
        <v>100</v>
      </c>
      <c r="E16" s="56">
        <v>44</v>
      </c>
      <c r="F16" s="56">
        <v>0</v>
      </c>
      <c r="G16" s="56">
        <v>0</v>
      </c>
      <c r="H16" s="57">
        <f t="shared" si="2"/>
        <v>0</v>
      </c>
      <c r="I16" s="58">
        <f t="shared" si="3"/>
        <v>0</v>
      </c>
      <c r="J16" s="59">
        <f t="shared" si="4"/>
        <v>0</v>
      </c>
      <c r="K16" s="59">
        <v>0</v>
      </c>
      <c r="L16" s="60">
        <f t="shared" si="6"/>
        <v>0</v>
      </c>
      <c r="M16" s="61">
        <v>0</v>
      </c>
    </row>
    <row r="17" spans="1:76" ht="15" customHeight="1" x14ac:dyDescent="0.25">
      <c r="A17" s="3" t="s">
        <v>3</v>
      </c>
      <c r="B17" s="4" t="s">
        <v>64</v>
      </c>
      <c r="C17" s="55">
        <v>1264.3</v>
      </c>
      <c r="D17" s="56">
        <v>1001.7</v>
      </c>
      <c r="E17" s="56">
        <v>1468.6</v>
      </c>
      <c r="F17" s="56">
        <v>1046.3</v>
      </c>
      <c r="G17" s="56">
        <v>1039.5</v>
      </c>
      <c r="H17" s="57">
        <f t="shared" si="2"/>
        <v>2.8700326623245748E-2</v>
      </c>
      <c r="I17" s="58">
        <f t="shared" si="3"/>
        <v>-6.7999999999999545</v>
      </c>
      <c r="J17" s="59">
        <f t="shared" si="4"/>
        <v>0.70781696854146814</v>
      </c>
      <c r="K17" s="59">
        <f t="shared" si="5"/>
        <v>0.99350090796138779</v>
      </c>
      <c r="L17" s="60">
        <f t="shared" si="6"/>
        <v>-224.79999999999995</v>
      </c>
      <c r="M17" s="61">
        <f t="shared" si="7"/>
        <v>-0.17780590049829947</v>
      </c>
    </row>
    <row r="18" spans="1:76" ht="18" hidden="1" customHeight="1" x14ac:dyDescent="0.25">
      <c r="A18" s="3"/>
      <c r="B18" s="4"/>
      <c r="C18" s="55"/>
      <c r="D18" s="56"/>
      <c r="E18" s="56"/>
      <c r="F18" s="56"/>
      <c r="G18" s="56"/>
      <c r="H18" s="63">
        <f t="shared" ref="H18:H53" si="8">G18/$G$8</f>
        <v>0</v>
      </c>
      <c r="I18" s="58">
        <f>E18-D18</f>
        <v>0</v>
      </c>
      <c r="J18" s="59" t="e">
        <f t="shared" si="4"/>
        <v>#DIV/0!</v>
      </c>
      <c r="K18" s="59" t="e">
        <f t="shared" ref="K18:K20" si="9">G18/F18</f>
        <v>#DIV/0!</v>
      </c>
      <c r="L18" s="60">
        <f>G18-C18</f>
        <v>0</v>
      </c>
      <c r="M18" s="61" t="e">
        <f t="shared" ref="M18:M20" si="10">G18/C18-100%</f>
        <v>#DIV/0!</v>
      </c>
    </row>
    <row r="19" spans="1:76" s="66" customFormat="1" ht="20.100000000000001" customHeight="1" x14ac:dyDescent="0.25">
      <c r="A19" s="5" t="s">
        <v>16</v>
      </c>
      <c r="B19" s="6" t="s">
        <v>33</v>
      </c>
      <c r="C19" s="45">
        <f t="shared" ref="C19:G19" si="11">C20</f>
        <v>91.9</v>
      </c>
      <c r="D19" s="45">
        <f>D20</f>
        <v>150.9</v>
      </c>
      <c r="E19" s="45">
        <f t="shared" si="11"/>
        <v>323.5</v>
      </c>
      <c r="F19" s="45">
        <f t="shared" si="11"/>
        <v>323.5</v>
      </c>
      <c r="G19" s="45">
        <f t="shared" si="11"/>
        <v>145.80000000000001</v>
      </c>
      <c r="H19" s="46">
        <f>SUM(H20:H20)</f>
        <v>4.0255003575461572E-3</v>
      </c>
      <c r="I19" s="47">
        <f>G19-F19</f>
        <v>-177.7</v>
      </c>
      <c r="J19" s="48">
        <f t="shared" ref="J19:J20" si="12">G19/E19</f>
        <v>0.45069551777434314</v>
      </c>
      <c r="K19" s="48">
        <f t="shared" si="9"/>
        <v>0.45069551777434314</v>
      </c>
      <c r="L19" s="49">
        <f>G19-C19</f>
        <v>53.900000000000006</v>
      </c>
      <c r="M19" s="64">
        <f t="shared" si="10"/>
        <v>0.58650707290533188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65"/>
      <c r="BP19" s="65"/>
      <c r="BQ19" s="65"/>
      <c r="BR19" s="65"/>
      <c r="BS19" s="65"/>
      <c r="BT19" s="65"/>
      <c r="BU19" s="65"/>
      <c r="BV19" s="65"/>
      <c r="BW19" s="65"/>
      <c r="BX19" s="65"/>
    </row>
    <row r="20" spans="1:76" ht="15.75" customHeight="1" x14ac:dyDescent="0.25">
      <c r="A20" s="11" t="s">
        <v>42</v>
      </c>
      <c r="B20" s="7" t="s">
        <v>65</v>
      </c>
      <c r="C20" s="67">
        <v>91.9</v>
      </c>
      <c r="D20" s="68">
        <v>150.9</v>
      </c>
      <c r="E20" s="68">
        <v>323.5</v>
      </c>
      <c r="F20" s="68">
        <v>323.5</v>
      </c>
      <c r="G20" s="68">
        <v>145.80000000000001</v>
      </c>
      <c r="H20" s="63">
        <f>G20/$G$8</f>
        <v>4.0255003575461572E-3</v>
      </c>
      <c r="I20" s="58">
        <f>G20-F20</f>
        <v>-177.7</v>
      </c>
      <c r="J20" s="59">
        <f t="shared" si="12"/>
        <v>0.45069551777434314</v>
      </c>
      <c r="K20" s="59">
        <f t="shared" si="9"/>
        <v>0.45069551777434314</v>
      </c>
      <c r="L20" s="60">
        <f>G20-C20</f>
        <v>53.900000000000006</v>
      </c>
      <c r="M20" s="69">
        <f t="shared" si="10"/>
        <v>0.58650707290533188</v>
      </c>
    </row>
    <row r="21" spans="1:76" s="66" customFormat="1" ht="33" customHeight="1" x14ac:dyDescent="0.25">
      <c r="A21" s="5" t="s">
        <v>17</v>
      </c>
      <c r="B21" s="6" t="s">
        <v>34</v>
      </c>
      <c r="C21" s="45">
        <f>SUM(C22:C25)</f>
        <v>760.7</v>
      </c>
      <c r="D21" s="45">
        <f>SUM(D23:D25)</f>
        <v>2163.6999999999998</v>
      </c>
      <c r="E21" s="45">
        <f>SUM(E23:E25)</f>
        <v>2163.6999999999998</v>
      </c>
      <c r="F21" s="45">
        <f t="shared" ref="F21:G21" si="13">SUM(F23:F25)</f>
        <v>1643.9</v>
      </c>
      <c r="G21" s="45">
        <f t="shared" si="13"/>
        <v>1286.8000000000002</v>
      </c>
      <c r="H21" s="46">
        <f>G21/$G$8</f>
        <v>3.5528215775654286E-2</v>
      </c>
      <c r="I21" s="47">
        <f>G21-F21</f>
        <v>-357.09999999999991</v>
      </c>
      <c r="J21" s="48">
        <f>G21/E21</f>
        <v>0.59472200397467312</v>
      </c>
      <c r="K21" s="48">
        <f>G21/F21</f>
        <v>0.78277267473690626</v>
      </c>
      <c r="L21" s="49">
        <f>G21-C21</f>
        <v>526.10000000000014</v>
      </c>
      <c r="M21" s="50">
        <f>G21/C21-100%</f>
        <v>0.69159984225055893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65"/>
      <c r="BP21" s="65"/>
      <c r="BQ21" s="65"/>
      <c r="BR21" s="65"/>
      <c r="BS21" s="65"/>
      <c r="BT21" s="65"/>
      <c r="BU21" s="65"/>
      <c r="BV21" s="65"/>
      <c r="BW21" s="65"/>
      <c r="BX21" s="65"/>
    </row>
    <row r="22" spans="1:76" s="74" customFormat="1" ht="20.100000000000001" hidden="1" customHeight="1" x14ac:dyDescent="0.25">
      <c r="A22" s="8" t="s">
        <v>4</v>
      </c>
      <c r="B22" s="70" t="s">
        <v>51</v>
      </c>
      <c r="C22" s="71">
        <v>0</v>
      </c>
      <c r="D22" s="71"/>
      <c r="E22" s="71"/>
      <c r="F22" s="71"/>
      <c r="G22" s="71"/>
      <c r="H22" s="46">
        <f t="shared" ref="H22" si="14">G22/$G$8</f>
        <v>0</v>
      </c>
      <c r="I22" s="72">
        <f>E22-D22</f>
        <v>0</v>
      </c>
      <c r="J22" s="59">
        <v>0</v>
      </c>
      <c r="K22" s="59">
        <v>0</v>
      </c>
      <c r="L22" s="60">
        <f>G22-F22</f>
        <v>0</v>
      </c>
      <c r="M22" s="50" t="e">
        <f t="shared" ref="M22:M23" si="15">G22/C22-100%</f>
        <v>#DIV/0!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73"/>
      <c r="BP22" s="73"/>
      <c r="BQ22" s="73"/>
      <c r="BR22" s="73"/>
      <c r="BS22" s="73"/>
      <c r="BT22" s="73"/>
      <c r="BU22" s="73"/>
      <c r="BV22" s="73"/>
      <c r="BW22" s="73"/>
      <c r="BX22" s="73"/>
    </row>
    <row r="23" spans="1:76" s="74" customFormat="1" ht="43.5" customHeight="1" x14ac:dyDescent="0.25">
      <c r="A23" s="62" t="s">
        <v>48</v>
      </c>
      <c r="B23" s="70" t="s">
        <v>66</v>
      </c>
      <c r="C23" s="71">
        <v>588.6</v>
      </c>
      <c r="D23" s="75">
        <v>1712</v>
      </c>
      <c r="E23" s="75">
        <v>1712</v>
      </c>
      <c r="F23" s="75">
        <v>1317.1</v>
      </c>
      <c r="G23" s="75">
        <v>965.5</v>
      </c>
      <c r="H23" s="63">
        <f>G23/$G$8</f>
        <v>2.6657205728469233E-2</v>
      </c>
      <c r="I23" s="58">
        <f>G23-F23</f>
        <v>-351.59999999999991</v>
      </c>
      <c r="J23" s="59">
        <f t="shared" ref="J23:J25" si="16">G23/E23</f>
        <v>0.56396028037383172</v>
      </c>
      <c r="K23" s="59">
        <f t="shared" ref="K23:K25" si="17">G23/F23</f>
        <v>0.73304988231721213</v>
      </c>
      <c r="L23" s="60">
        <f t="shared" ref="L23:L28" si="18">G23-C23</f>
        <v>376.9</v>
      </c>
      <c r="M23" s="69">
        <f t="shared" si="15"/>
        <v>0.64033299354400275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73"/>
      <c r="BP23" s="73"/>
      <c r="BQ23" s="73"/>
      <c r="BR23" s="73"/>
      <c r="BS23" s="73"/>
      <c r="BT23" s="73"/>
      <c r="BU23" s="73"/>
      <c r="BV23" s="73"/>
      <c r="BW23" s="73"/>
      <c r="BX23" s="73"/>
    </row>
    <row r="24" spans="1:76" ht="15.75" customHeight="1" x14ac:dyDescent="0.25">
      <c r="A24" s="3" t="s">
        <v>5</v>
      </c>
      <c r="B24" s="4" t="s">
        <v>67</v>
      </c>
      <c r="C24" s="55">
        <v>158.1</v>
      </c>
      <c r="D24" s="56">
        <v>370</v>
      </c>
      <c r="E24" s="56">
        <v>370</v>
      </c>
      <c r="F24" s="56">
        <v>289.89999999999998</v>
      </c>
      <c r="G24" s="56">
        <v>289.89999999999998</v>
      </c>
      <c r="H24" s="63">
        <f t="shared" ref="H24:H25" si="19">G24/$G$8</f>
        <v>8.0040641539960954E-3</v>
      </c>
      <c r="I24" s="58">
        <f t="shared" ref="I24:I25" si="20">G24-F24</f>
        <v>0</v>
      </c>
      <c r="J24" s="59">
        <f t="shared" si="16"/>
        <v>0.7835135135135135</v>
      </c>
      <c r="K24" s="59">
        <f t="shared" si="17"/>
        <v>1</v>
      </c>
      <c r="L24" s="60">
        <f t="shared" ref="L24:L25" si="21">G24-C24</f>
        <v>131.79999999999998</v>
      </c>
      <c r="M24" s="69">
        <f t="shared" ref="M24:M25" si="22">G24/C24-100%</f>
        <v>0.83364958886780505</v>
      </c>
    </row>
    <row r="25" spans="1:76" ht="43.5" customHeight="1" x14ac:dyDescent="0.25">
      <c r="A25" s="3" t="s">
        <v>87</v>
      </c>
      <c r="B25" s="4" t="s">
        <v>88</v>
      </c>
      <c r="C25" s="55">
        <v>14</v>
      </c>
      <c r="D25" s="56">
        <v>81.7</v>
      </c>
      <c r="E25" s="56">
        <v>81.7</v>
      </c>
      <c r="F25" s="56">
        <v>36.9</v>
      </c>
      <c r="G25" s="56">
        <v>31.4</v>
      </c>
      <c r="H25" s="63">
        <f t="shared" si="19"/>
        <v>8.6694589318895275E-4</v>
      </c>
      <c r="I25" s="58">
        <f t="shared" si="20"/>
        <v>-5.5</v>
      </c>
      <c r="J25" s="59">
        <f t="shared" si="16"/>
        <v>0.3843329253365973</v>
      </c>
      <c r="K25" s="59">
        <f t="shared" si="17"/>
        <v>0.85094850948509482</v>
      </c>
      <c r="L25" s="60">
        <f t="shared" si="21"/>
        <v>17.399999999999999</v>
      </c>
      <c r="M25" s="69">
        <f t="shared" si="22"/>
        <v>1.2428571428571429</v>
      </c>
    </row>
    <row r="26" spans="1:76" s="66" customFormat="1" ht="20.100000000000001" customHeight="1" x14ac:dyDescent="0.25">
      <c r="A26" s="5" t="s">
        <v>18</v>
      </c>
      <c r="B26" s="6" t="s">
        <v>35</v>
      </c>
      <c r="C26" s="45">
        <f>SUM(C27:C31)</f>
        <v>1385.3</v>
      </c>
      <c r="D26" s="45">
        <f>SUM(D27:D31)</f>
        <v>1349.8</v>
      </c>
      <c r="E26" s="45">
        <f>SUM(E27:E31)</f>
        <v>1649.2</v>
      </c>
      <c r="F26" s="45">
        <f>SUM(F27:F31)</f>
        <v>1339.2</v>
      </c>
      <c r="G26" s="45">
        <f>SUM(G27:G31)</f>
        <v>1241.7</v>
      </c>
      <c r="H26" s="46">
        <f t="shared" si="8"/>
        <v>3.4283016419513465E-2</v>
      </c>
      <c r="I26" s="47">
        <f t="shared" ref="I26:I27" si="23">G26-F26</f>
        <v>-97.5</v>
      </c>
      <c r="J26" s="48">
        <f t="shared" ref="J26" si="24">G26/E26</f>
        <v>0.75291050206160559</v>
      </c>
      <c r="K26" s="48">
        <f t="shared" ref="K26" si="25">G26/F26</f>
        <v>0.92719534050179209</v>
      </c>
      <c r="L26" s="49">
        <f t="shared" si="18"/>
        <v>-143.59999999999991</v>
      </c>
      <c r="M26" s="50">
        <f>G26/C26-100%</f>
        <v>-0.1036598570706706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65"/>
      <c r="BP26" s="65"/>
      <c r="BQ26" s="65"/>
      <c r="BR26" s="65"/>
      <c r="BS26" s="65"/>
      <c r="BT26" s="65"/>
      <c r="BU26" s="65"/>
      <c r="BV26" s="65"/>
      <c r="BW26" s="65"/>
      <c r="BX26" s="65"/>
    </row>
    <row r="27" spans="1:76" s="66" customFormat="1" ht="20.100000000000001" hidden="1" customHeight="1" x14ac:dyDescent="0.25">
      <c r="A27" s="12" t="s">
        <v>84</v>
      </c>
      <c r="B27" s="7" t="s">
        <v>83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46">
        <f t="shared" si="8"/>
        <v>0</v>
      </c>
      <c r="I27" s="58">
        <f t="shared" si="23"/>
        <v>0</v>
      </c>
      <c r="J27" s="59" t="s">
        <v>30</v>
      </c>
      <c r="K27" s="59" t="s">
        <v>30</v>
      </c>
      <c r="L27" s="60">
        <f t="shared" ref="L27" si="26">G27-C27</f>
        <v>0</v>
      </c>
      <c r="M27" s="64" t="e">
        <f t="shared" ref="M27:M29" si="27">G27/C27-100%</f>
        <v>#DIV/0!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65"/>
      <c r="BP27" s="65"/>
      <c r="BQ27" s="65"/>
      <c r="BR27" s="65"/>
      <c r="BS27" s="65"/>
      <c r="BT27" s="65"/>
      <c r="BU27" s="65"/>
      <c r="BV27" s="65"/>
      <c r="BW27" s="65"/>
      <c r="BX27" s="65"/>
    </row>
    <row r="28" spans="1:76" ht="15.75" hidden="1" customHeight="1" x14ac:dyDescent="0.25">
      <c r="A28" s="3" t="s">
        <v>19</v>
      </c>
      <c r="B28" s="4" t="s">
        <v>68</v>
      </c>
      <c r="C28" s="55">
        <v>0</v>
      </c>
      <c r="D28" s="56">
        <v>0</v>
      </c>
      <c r="E28" s="56">
        <v>0</v>
      </c>
      <c r="F28" s="56">
        <v>0</v>
      </c>
      <c r="G28" s="56">
        <v>0</v>
      </c>
      <c r="H28" s="63">
        <f t="shared" si="8"/>
        <v>0</v>
      </c>
      <c r="I28" s="58">
        <f>G28-F28</f>
        <v>0</v>
      </c>
      <c r="J28" s="59">
        <v>0</v>
      </c>
      <c r="K28" s="59">
        <v>0</v>
      </c>
      <c r="L28" s="60">
        <f t="shared" si="18"/>
        <v>0</v>
      </c>
      <c r="M28" s="64" t="e">
        <f t="shared" si="27"/>
        <v>#DIV/0!</v>
      </c>
    </row>
    <row r="29" spans="1:76" ht="15.75" customHeight="1" x14ac:dyDescent="0.25">
      <c r="A29" s="8" t="s">
        <v>49</v>
      </c>
      <c r="B29" s="4" t="s">
        <v>82</v>
      </c>
      <c r="C29" s="55">
        <v>1385.3</v>
      </c>
      <c r="D29" s="56">
        <v>1299.8</v>
      </c>
      <c r="E29" s="56">
        <v>1599.2</v>
      </c>
      <c r="F29" s="56">
        <v>1339.2</v>
      </c>
      <c r="G29" s="56">
        <v>1241.7</v>
      </c>
      <c r="H29" s="63">
        <f t="shared" si="8"/>
        <v>3.4283016419513465E-2</v>
      </c>
      <c r="I29" s="58">
        <f t="shared" ref="I29:I30" si="28">G29-F29</f>
        <v>-97.5</v>
      </c>
      <c r="J29" s="59">
        <f t="shared" ref="J29:J30" si="29">G29/E29</f>
        <v>0.77645072536268134</v>
      </c>
      <c r="K29" s="59">
        <f t="shared" ref="K29" si="30">G29/F29</f>
        <v>0.92719534050179209</v>
      </c>
      <c r="L29" s="60">
        <f>G29-C29</f>
        <v>-143.59999999999991</v>
      </c>
      <c r="M29" s="69">
        <f t="shared" si="27"/>
        <v>-0.1036598570706706</v>
      </c>
    </row>
    <row r="30" spans="1:76" ht="26.25" customHeight="1" x14ac:dyDescent="0.25">
      <c r="A30" s="8" t="s">
        <v>86</v>
      </c>
      <c r="B30" s="4" t="s">
        <v>85</v>
      </c>
      <c r="C30" s="55">
        <v>0</v>
      </c>
      <c r="D30" s="56">
        <v>50</v>
      </c>
      <c r="E30" s="56">
        <v>50</v>
      </c>
      <c r="F30" s="56">
        <v>0</v>
      </c>
      <c r="G30" s="56">
        <v>0</v>
      </c>
      <c r="H30" s="63">
        <f t="shared" si="8"/>
        <v>0</v>
      </c>
      <c r="I30" s="58">
        <f t="shared" si="28"/>
        <v>0</v>
      </c>
      <c r="J30" s="59">
        <f t="shared" si="29"/>
        <v>0</v>
      </c>
      <c r="K30" s="59">
        <v>0</v>
      </c>
      <c r="L30" s="60">
        <f>G30-C30</f>
        <v>0</v>
      </c>
      <c r="M30" s="69">
        <v>0</v>
      </c>
    </row>
    <row r="31" spans="1:76" ht="20.100000000000001" hidden="1" customHeight="1" x14ac:dyDescent="0.25">
      <c r="A31" s="8"/>
      <c r="B31" s="4"/>
      <c r="C31" s="55"/>
      <c r="D31" s="55"/>
      <c r="E31" s="55"/>
      <c r="F31" s="55"/>
      <c r="G31" s="55"/>
      <c r="H31" s="57">
        <f t="shared" si="8"/>
        <v>0</v>
      </c>
      <c r="I31" s="76">
        <f>E31-D31</f>
        <v>0</v>
      </c>
      <c r="J31" s="59" t="e">
        <f>E31/C31-100%</f>
        <v>#DIV/0!</v>
      </c>
      <c r="K31" s="59" t="e">
        <f>F31/E31-100%</f>
        <v>#DIV/0!</v>
      </c>
      <c r="L31" s="60">
        <f t="shared" ref="L31:L53" si="31">G31-C31</f>
        <v>0</v>
      </c>
      <c r="M31" s="61" t="e">
        <f t="shared" ref="M31:M47" si="32">G31/C31-100%</f>
        <v>#DIV/0!</v>
      </c>
    </row>
    <row r="32" spans="1:76" s="66" customFormat="1" ht="20.100000000000001" customHeight="1" x14ac:dyDescent="0.25">
      <c r="A32" s="5" t="s">
        <v>20</v>
      </c>
      <c r="B32" s="6" t="s">
        <v>36</v>
      </c>
      <c r="C32" s="45">
        <f>SUM(C33:C36)</f>
        <v>12547</v>
      </c>
      <c r="D32" s="45">
        <f>SUM(D33:D36)</f>
        <v>16299.099999999999</v>
      </c>
      <c r="E32" s="45">
        <f>SUM(E33:E36)</f>
        <v>25046</v>
      </c>
      <c r="F32" s="45">
        <f>SUM(F33:F36)</f>
        <v>18772.599999999999</v>
      </c>
      <c r="G32" s="45">
        <f>SUM(G33:G36)</f>
        <v>15510.400000000001</v>
      </c>
      <c r="H32" s="46">
        <f>SUM(H33:H37)</f>
        <v>0.42823813954515716</v>
      </c>
      <c r="I32" s="47">
        <f>G32-F32</f>
        <v>-3262.1999999999971</v>
      </c>
      <c r="J32" s="48">
        <f>G32/E32</f>
        <v>0.61927653118262405</v>
      </c>
      <c r="K32" s="48">
        <f>G32/F32</f>
        <v>0.82622545625006671</v>
      </c>
      <c r="L32" s="49">
        <f>G32-C32</f>
        <v>2963.4000000000015</v>
      </c>
      <c r="M32" s="50">
        <f t="shared" si="32"/>
        <v>0.23618394835418832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65"/>
      <c r="BP32" s="65"/>
      <c r="BQ32" s="65"/>
      <c r="BR32" s="65"/>
      <c r="BS32" s="65"/>
      <c r="BT32" s="65"/>
      <c r="BU32" s="65"/>
      <c r="BV32" s="65"/>
      <c r="BW32" s="65"/>
      <c r="BX32" s="65"/>
    </row>
    <row r="33" spans="1:76" ht="15.95" customHeight="1" x14ac:dyDescent="0.25">
      <c r="A33" s="3" t="s">
        <v>6</v>
      </c>
      <c r="B33" s="4" t="s">
        <v>69</v>
      </c>
      <c r="C33" s="55">
        <v>224</v>
      </c>
      <c r="D33" s="55">
        <v>350</v>
      </c>
      <c r="E33" s="55">
        <v>1850</v>
      </c>
      <c r="F33" s="55">
        <v>301.39999999999998</v>
      </c>
      <c r="G33" s="55">
        <v>301.3</v>
      </c>
      <c r="H33" s="57">
        <f t="shared" si="8"/>
        <v>8.3188152107589643E-3</v>
      </c>
      <c r="I33" s="58">
        <f>G33-F33</f>
        <v>-9.9999999999965894E-2</v>
      </c>
      <c r="J33" s="59">
        <f t="shared" ref="J33:J36" si="33">G33/E33</f>
        <v>0.16286486486486487</v>
      </c>
      <c r="K33" s="77">
        <f>G33/F33</f>
        <v>0.99966821499668224</v>
      </c>
      <c r="L33" s="60">
        <f t="shared" ref="L33" si="34">G33-C33</f>
        <v>77.300000000000011</v>
      </c>
      <c r="M33" s="69">
        <f t="shared" si="32"/>
        <v>0.34508928571428577</v>
      </c>
    </row>
    <row r="34" spans="1:76" ht="15.95" customHeight="1" x14ac:dyDescent="0.25">
      <c r="A34" s="3" t="s">
        <v>7</v>
      </c>
      <c r="B34" s="4" t="s">
        <v>70</v>
      </c>
      <c r="C34" s="55">
        <v>5668.8</v>
      </c>
      <c r="D34" s="55">
        <v>7671.2</v>
      </c>
      <c r="E34" s="55">
        <v>10143.1</v>
      </c>
      <c r="F34" s="55">
        <v>7862.2</v>
      </c>
      <c r="G34" s="55">
        <v>7357.3</v>
      </c>
      <c r="H34" s="57">
        <f t="shared" si="8"/>
        <v>0.20313315350188163</v>
      </c>
      <c r="I34" s="58">
        <f t="shared" ref="I34:I36" si="35">G34-F34</f>
        <v>-504.89999999999964</v>
      </c>
      <c r="J34" s="59">
        <f t="shared" si="33"/>
        <v>0.72535023809289068</v>
      </c>
      <c r="K34" s="77">
        <f t="shared" ref="K34:K36" si="36">G34/F34</f>
        <v>0.93578133346900361</v>
      </c>
      <c r="L34" s="60">
        <f t="shared" ref="L34:L36" si="37">G34-C34</f>
        <v>1688.5</v>
      </c>
      <c r="M34" s="69">
        <f t="shared" ref="M34:M36" si="38">G34/C34-100%</f>
        <v>0.29785845328817384</v>
      </c>
    </row>
    <row r="35" spans="1:76" ht="15.95" customHeight="1" x14ac:dyDescent="0.25">
      <c r="A35" s="3" t="s">
        <v>8</v>
      </c>
      <c r="B35" s="4" t="s">
        <v>71</v>
      </c>
      <c r="C35" s="55">
        <v>5515.3</v>
      </c>
      <c r="D35" s="55">
        <v>6835.1</v>
      </c>
      <c r="E35" s="55">
        <v>11577.1</v>
      </c>
      <c r="F35" s="55">
        <v>9508.7999999999993</v>
      </c>
      <c r="G35" s="55">
        <v>7851.8</v>
      </c>
      <c r="H35" s="57">
        <f t="shared" si="8"/>
        <v>0.21678617083251656</v>
      </c>
      <c r="I35" s="58">
        <f t="shared" si="35"/>
        <v>-1656.9999999999991</v>
      </c>
      <c r="J35" s="59">
        <f t="shared" si="33"/>
        <v>0.67821820663205812</v>
      </c>
      <c r="K35" s="77">
        <f t="shared" si="36"/>
        <v>0.82574036681810536</v>
      </c>
      <c r="L35" s="60">
        <f t="shared" si="37"/>
        <v>2336.5</v>
      </c>
      <c r="M35" s="69">
        <f t="shared" si="38"/>
        <v>0.42363969321705075</v>
      </c>
    </row>
    <row r="36" spans="1:76" ht="30.75" customHeight="1" x14ac:dyDescent="0.25">
      <c r="A36" s="3" t="s">
        <v>9</v>
      </c>
      <c r="B36" s="4" t="s">
        <v>78</v>
      </c>
      <c r="C36" s="55">
        <v>1138.9000000000001</v>
      </c>
      <c r="D36" s="55">
        <v>1442.8</v>
      </c>
      <c r="E36" s="55">
        <v>1475.8</v>
      </c>
      <c r="F36" s="55">
        <v>1100.2</v>
      </c>
      <c r="G36" s="55">
        <v>0</v>
      </c>
      <c r="H36" s="57">
        <f t="shared" si="8"/>
        <v>0</v>
      </c>
      <c r="I36" s="58">
        <f t="shared" si="35"/>
        <v>-1100.2</v>
      </c>
      <c r="J36" s="59">
        <f t="shared" si="33"/>
        <v>0</v>
      </c>
      <c r="K36" s="77">
        <f t="shared" si="36"/>
        <v>0</v>
      </c>
      <c r="L36" s="60">
        <f t="shared" si="37"/>
        <v>-1138.9000000000001</v>
      </c>
      <c r="M36" s="69">
        <f t="shared" si="38"/>
        <v>-1</v>
      </c>
    </row>
    <row r="37" spans="1:76" ht="18.75" hidden="1" customHeight="1" x14ac:dyDescent="0.25">
      <c r="A37" s="9"/>
      <c r="B37" s="10"/>
      <c r="C37" s="55"/>
      <c r="D37" s="55"/>
      <c r="E37" s="55"/>
      <c r="F37" s="55"/>
      <c r="G37" s="55"/>
      <c r="H37" s="57">
        <f t="shared" si="8"/>
        <v>0</v>
      </c>
      <c r="I37" s="78"/>
      <c r="J37" s="59" t="e">
        <f>E37/C37-100%</f>
        <v>#DIV/0!</v>
      </c>
      <c r="K37" s="59" t="e">
        <f>F37/E37-100%</f>
        <v>#DIV/0!</v>
      </c>
      <c r="L37" s="79"/>
      <c r="M37" s="61" t="e">
        <f t="shared" si="32"/>
        <v>#DIV/0!</v>
      </c>
    </row>
    <row r="38" spans="1:76" s="66" customFormat="1" ht="20.100000000000001" customHeight="1" x14ac:dyDescent="0.25">
      <c r="A38" s="5" t="s">
        <v>21</v>
      </c>
      <c r="B38" s="6" t="s">
        <v>37</v>
      </c>
      <c r="C38" s="45">
        <f>SUM(C39:C42)</f>
        <v>117.9</v>
      </c>
      <c r="D38" s="45">
        <f>SUM(D39:D42)</f>
        <v>140</v>
      </c>
      <c r="E38" s="45">
        <f>SUM(E39:E42)</f>
        <v>140</v>
      </c>
      <c r="F38" s="45">
        <f>SUM(F39:F42)</f>
        <v>127</v>
      </c>
      <c r="G38" s="45">
        <f>SUM(G39:G42)</f>
        <v>127</v>
      </c>
      <c r="H38" s="46">
        <f>SUM(H39:H43)</f>
        <v>3.5064372113056373E-3</v>
      </c>
      <c r="I38" s="47">
        <f>G38-F38</f>
        <v>0</v>
      </c>
      <c r="J38" s="48">
        <f>G38/E38</f>
        <v>0.90714285714285714</v>
      </c>
      <c r="K38" s="48">
        <f>G38/F38</f>
        <v>1</v>
      </c>
      <c r="L38" s="49">
        <f>G38-C38</f>
        <v>9.0999999999999943</v>
      </c>
      <c r="M38" s="50">
        <f t="shared" si="32"/>
        <v>7.7184054283290893E-2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65"/>
      <c r="BP38" s="65"/>
      <c r="BQ38" s="65"/>
      <c r="BR38" s="65"/>
      <c r="BS38" s="65"/>
      <c r="BT38" s="65"/>
      <c r="BU38" s="65"/>
      <c r="BV38" s="65"/>
      <c r="BW38" s="65"/>
      <c r="BX38" s="65"/>
    </row>
    <row r="39" spans="1:76" ht="20.100000000000001" hidden="1" customHeight="1" x14ac:dyDescent="0.25">
      <c r="A39" s="8" t="s">
        <v>22</v>
      </c>
      <c r="B39" s="4" t="s">
        <v>52</v>
      </c>
      <c r="C39" s="55">
        <v>0</v>
      </c>
      <c r="D39" s="55"/>
      <c r="E39" s="55"/>
      <c r="F39" s="55"/>
      <c r="G39" s="55"/>
      <c r="H39" s="57">
        <f t="shared" si="8"/>
        <v>0</v>
      </c>
      <c r="I39" s="76">
        <f>E39-D39</f>
        <v>0</v>
      </c>
      <c r="J39" s="59" t="e">
        <f>E39/C39-100%</f>
        <v>#DIV/0!</v>
      </c>
      <c r="K39" s="59" t="e">
        <f>F39/E39-100%</f>
        <v>#DIV/0!</v>
      </c>
      <c r="L39" s="60">
        <f t="shared" si="31"/>
        <v>0</v>
      </c>
      <c r="M39" s="64" t="e">
        <f t="shared" si="32"/>
        <v>#DIV/0!</v>
      </c>
    </row>
    <row r="40" spans="1:76" ht="20.100000000000001" hidden="1" customHeight="1" x14ac:dyDescent="0.25">
      <c r="A40" s="8" t="s">
        <v>23</v>
      </c>
      <c r="B40" s="4" t="s">
        <v>53</v>
      </c>
      <c r="C40" s="55"/>
      <c r="D40" s="55"/>
      <c r="E40" s="55"/>
      <c r="F40" s="55"/>
      <c r="G40" s="55"/>
      <c r="H40" s="57">
        <f t="shared" si="8"/>
        <v>0</v>
      </c>
      <c r="I40" s="76">
        <f>E40-D40</f>
        <v>0</v>
      </c>
      <c r="J40" s="59" t="e">
        <f>E40/C40-100%</f>
        <v>#DIV/0!</v>
      </c>
      <c r="K40" s="59" t="e">
        <f>F40/E40-100%</f>
        <v>#DIV/0!</v>
      </c>
      <c r="L40" s="60">
        <f t="shared" si="31"/>
        <v>0</v>
      </c>
      <c r="M40" s="64" t="e">
        <f t="shared" si="32"/>
        <v>#DIV/0!</v>
      </c>
    </row>
    <row r="41" spans="1:76" ht="30" customHeight="1" x14ac:dyDescent="0.25">
      <c r="A41" s="8" t="s">
        <v>45</v>
      </c>
      <c r="B41" s="4" t="s">
        <v>77</v>
      </c>
      <c r="C41" s="55">
        <v>117.9</v>
      </c>
      <c r="D41" s="55">
        <v>140</v>
      </c>
      <c r="E41" s="55">
        <v>140</v>
      </c>
      <c r="F41" s="55">
        <v>127</v>
      </c>
      <c r="G41" s="55">
        <v>127</v>
      </c>
      <c r="H41" s="57">
        <f>G41/$G$8</f>
        <v>3.5064372113056373E-3</v>
      </c>
      <c r="I41" s="58">
        <f t="shared" ref="I41" si="39">G41-F41</f>
        <v>0</v>
      </c>
      <c r="J41" s="59">
        <f>G41/E41</f>
        <v>0.90714285714285714</v>
      </c>
      <c r="K41" s="59">
        <f>G41/F41</f>
        <v>1</v>
      </c>
      <c r="L41" s="60">
        <f t="shared" si="31"/>
        <v>9.0999999999999943</v>
      </c>
      <c r="M41" s="80">
        <f t="shared" si="32"/>
        <v>7.7184054283290893E-2</v>
      </c>
    </row>
    <row r="42" spans="1:76" ht="19.5" hidden="1" customHeight="1" x14ac:dyDescent="0.25">
      <c r="A42" s="8" t="s">
        <v>24</v>
      </c>
      <c r="B42" s="4" t="s">
        <v>54</v>
      </c>
      <c r="C42" s="55"/>
      <c r="D42" s="55"/>
      <c r="E42" s="55"/>
      <c r="F42" s="55"/>
      <c r="G42" s="55"/>
      <c r="H42" s="57">
        <f t="shared" si="8"/>
        <v>0</v>
      </c>
      <c r="I42" s="76">
        <f>E42-D42</f>
        <v>0</v>
      </c>
      <c r="J42" s="59" t="e">
        <f>E42/C42-100%</f>
        <v>#DIV/0!</v>
      </c>
      <c r="K42" s="59" t="e">
        <f>F42/E42-100%</f>
        <v>#DIV/0!</v>
      </c>
      <c r="L42" s="60">
        <f t="shared" si="31"/>
        <v>0</v>
      </c>
      <c r="M42" s="80" t="e">
        <f t="shared" si="32"/>
        <v>#DIV/0!</v>
      </c>
    </row>
    <row r="43" spans="1:76" ht="18" hidden="1" customHeight="1" x14ac:dyDescent="0.25">
      <c r="A43" s="9"/>
      <c r="B43" s="10"/>
      <c r="C43" s="55"/>
      <c r="D43" s="55"/>
      <c r="E43" s="55"/>
      <c r="F43" s="55"/>
      <c r="G43" s="55"/>
      <c r="H43" s="63">
        <f t="shared" si="8"/>
        <v>0</v>
      </c>
      <c r="I43" s="76">
        <f>E43-D43</f>
        <v>0</v>
      </c>
      <c r="J43" s="59" t="e">
        <f>E43/C43-100%</f>
        <v>#DIV/0!</v>
      </c>
      <c r="K43" s="59" t="e">
        <f>F43/E43-100%</f>
        <v>#DIV/0!</v>
      </c>
      <c r="L43" s="60">
        <f t="shared" si="31"/>
        <v>0</v>
      </c>
      <c r="M43" s="80" t="e">
        <f t="shared" si="32"/>
        <v>#DIV/0!</v>
      </c>
    </row>
    <row r="44" spans="1:76" s="66" customFormat="1" ht="20.100000000000001" hidden="1" customHeight="1" x14ac:dyDescent="0.25">
      <c r="A44" s="5" t="s">
        <v>25</v>
      </c>
      <c r="B44" s="6" t="s">
        <v>38</v>
      </c>
      <c r="C44" s="45">
        <f>SUM(C45:C46)</f>
        <v>0</v>
      </c>
      <c r="D44" s="45">
        <f>SUM(D45:D46)</f>
        <v>0</v>
      </c>
      <c r="E44" s="45">
        <f>SUM(E45:E46)</f>
        <v>0</v>
      </c>
      <c r="F44" s="45">
        <f>SUM(F45:F46)</f>
        <v>0</v>
      </c>
      <c r="G44" s="45">
        <f>SUM(G45:G46)</f>
        <v>0</v>
      </c>
      <c r="H44" s="46">
        <f t="shared" si="8"/>
        <v>0</v>
      </c>
      <c r="I44" s="47">
        <f>G44-F44</f>
        <v>0</v>
      </c>
      <c r="J44" s="48">
        <v>0</v>
      </c>
      <c r="K44" s="48">
        <v>0</v>
      </c>
      <c r="L44" s="49">
        <f>G44-C44</f>
        <v>0</v>
      </c>
      <c r="M44" s="64" t="e">
        <f t="shared" si="32"/>
        <v>#DIV/0!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65"/>
      <c r="BP44" s="65"/>
      <c r="BQ44" s="65"/>
      <c r="BR44" s="65"/>
      <c r="BS44" s="65"/>
      <c r="BT44" s="65"/>
      <c r="BU44" s="65"/>
      <c r="BV44" s="65"/>
      <c r="BW44" s="65"/>
      <c r="BX44" s="65"/>
    </row>
    <row r="45" spans="1:76" ht="20.100000000000001" hidden="1" customHeight="1" x14ac:dyDescent="0.25">
      <c r="A45" s="3" t="s">
        <v>10</v>
      </c>
      <c r="B45" s="4" t="s">
        <v>72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7" t="s">
        <v>30</v>
      </c>
      <c r="I45" s="58">
        <f t="shared" ref="I45" si="40">G45-F45</f>
        <v>0</v>
      </c>
      <c r="J45" s="59">
        <v>0</v>
      </c>
      <c r="K45" s="59">
        <v>0</v>
      </c>
      <c r="L45" s="60">
        <f>G45-C45</f>
        <v>0</v>
      </c>
      <c r="M45" s="61" t="e">
        <f>G45/C45-100%</f>
        <v>#DIV/0!</v>
      </c>
    </row>
    <row r="46" spans="1:76" ht="30" hidden="1" customHeight="1" x14ac:dyDescent="0.25">
      <c r="A46" s="8" t="s">
        <v>55</v>
      </c>
      <c r="B46" s="4" t="s">
        <v>73</v>
      </c>
      <c r="C46" s="55"/>
      <c r="D46" s="55"/>
      <c r="E46" s="55"/>
      <c r="F46" s="55"/>
      <c r="G46" s="55"/>
      <c r="H46" s="57">
        <f t="shared" si="8"/>
        <v>0</v>
      </c>
      <c r="I46" s="58">
        <f>G46-F46</f>
        <v>0</v>
      </c>
      <c r="J46" s="59" t="e">
        <f>G46/E46</f>
        <v>#DIV/0!</v>
      </c>
      <c r="K46" s="59" t="e">
        <f>G46/F46</f>
        <v>#DIV/0!</v>
      </c>
      <c r="L46" s="60">
        <f>G46-C46</f>
        <v>0</v>
      </c>
      <c r="M46" s="61" t="e">
        <f>G46/C46-100%</f>
        <v>#DIV/0!</v>
      </c>
    </row>
    <row r="47" spans="1:76" ht="45" hidden="1" customHeight="1" x14ac:dyDescent="0.25">
      <c r="A47" s="9"/>
      <c r="B47" s="10"/>
      <c r="C47" s="55"/>
      <c r="D47" s="55"/>
      <c r="E47" s="55"/>
      <c r="F47" s="55"/>
      <c r="G47" s="55"/>
      <c r="H47" s="63">
        <f t="shared" si="8"/>
        <v>0</v>
      </c>
      <c r="I47" s="76">
        <f>E47-D47</f>
        <v>0</v>
      </c>
      <c r="J47" s="59" t="e">
        <f>E47/C47-100%</f>
        <v>#DIV/0!</v>
      </c>
      <c r="K47" s="59" t="e">
        <f>F47/E47-100%</f>
        <v>#DIV/0!</v>
      </c>
      <c r="L47" s="60">
        <f t="shared" si="31"/>
        <v>0</v>
      </c>
      <c r="M47" s="61" t="e">
        <f t="shared" si="32"/>
        <v>#DIV/0!</v>
      </c>
    </row>
    <row r="48" spans="1:76" s="66" customFormat="1" ht="18" customHeight="1" x14ac:dyDescent="0.25">
      <c r="A48" s="5" t="s">
        <v>26</v>
      </c>
      <c r="B48" s="6" t="s">
        <v>39</v>
      </c>
      <c r="C48" s="45">
        <f>SUM(C49:C52)</f>
        <v>2945.6</v>
      </c>
      <c r="D48" s="45">
        <f>SUM(D49:D52)</f>
        <v>4434.3999999999996</v>
      </c>
      <c r="E48" s="45">
        <f>SUM(E49:E52)</f>
        <v>4551.8</v>
      </c>
      <c r="F48" s="45">
        <f>SUM(F49:F52)</f>
        <v>3575.9</v>
      </c>
      <c r="G48" s="45">
        <f>SUM(G49:G52)</f>
        <v>2961</v>
      </c>
      <c r="H48" s="46">
        <f>SUM(H49:H53)</f>
        <v>8.1752445532881829E-2</v>
      </c>
      <c r="I48" s="47">
        <f>G48-F48</f>
        <v>-614.90000000000009</v>
      </c>
      <c r="J48" s="48">
        <f>G48/E48</f>
        <v>0.65051188540797045</v>
      </c>
      <c r="K48" s="48">
        <f>G48/F48</f>
        <v>0.82804328980116892</v>
      </c>
      <c r="L48" s="49">
        <f t="shared" si="31"/>
        <v>15.400000000000091</v>
      </c>
      <c r="M48" s="50">
        <f>G48/C48-100%</f>
        <v>5.2281368821294194E-3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65"/>
      <c r="BP48" s="65"/>
      <c r="BQ48" s="65"/>
      <c r="BR48" s="65"/>
      <c r="BS48" s="65"/>
      <c r="BT48" s="65"/>
      <c r="BU48" s="65"/>
      <c r="BV48" s="65"/>
      <c r="BW48" s="65"/>
      <c r="BX48" s="65"/>
    </row>
    <row r="49" spans="1:76" ht="15.95" customHeight="1" x14ac:dyDescent="0.25">
      <c r="A49" s="8" t="s">
        <v>11</v>
      </c>
      <c r="B49" s="4" t="s">
        <v>74</v>
      </c>
      <c r="C49" s="55">
        <v>2537.4</v>
      </c>
      <c r="D49" s="55">
        <v>3503.7</v>
      </c>
      <c r="E49" s="55">
        <v>3565.1</v>
      </c>
      <c r="F49" s="55">
        <v>2652.3</v>
      </c>
      <c r="G49" s="55">
        <v>2348.1</v>
      </c>
      <c r="H49" s="57">
        <f>G49/$G$8</f>
        <v>6.4830434770604461E-2</v>
      </c>
      <c r="I49" s="58">
        <f t="shared" ref="I49:I50" si="41">G49-F49</f>
        <v>-304.20000000000027</v>
      </c>
      <c r="J49" s="59">
        <f t="shared" ref="J49:J54" si="42">G49/E49</f>
        <v>0.65863510139968018</v>
      </c>
      <c r="K49" s="59">
        <f>G49/F49</f>
        <v>0.88530709195792323</v>
      </c>
      <c r="L49" s="60">
        <f t="shared" ref="L49" si="43">G49-C49</f>
        <v>-189.30000000000018</v>
      </c>
      <c r="M49" s="61">
        <f>G49/C49-100%</f>
        <v>-7.4603925277843541E-2</v>
      </c>
    </row>
    <row r="50" spans="1:76" ht="15.95" customHeight="1" x14ac:dyDescent="0.25">
      <c r="A50" s="8" t="s">
        <v>12</v>
      </c>
      <c r="B50" s="4" t="s">
        <v>75</v>
      </c>
      <c r="C50" s="55">
        <v>408.2</v>
      </c>
      <c r="D50" s="55">
        <v>930.7</v>
      </c>
      <c r="E50" s="55">
        <v>986.7</v>
      </c>
      <c r="F50" s="55">
        <v>923.6</v>
      </c>
      <c r="G50" s="55">
        <v>612.9</v>
      </c>
      <c r="H50" s="57">
        <f>G50/$G$8</f>
        <v>1.6922010762277361E-2</v>
      </c>
      <c r="I50" s="58">
        <f t="shared" si="41"/>
        <v>-310.70000000000005</v>
      </c>
      <c r="J50" s="59">
        <f t="shared" si="42"/>
        <v>0.62116144724840372</v>
      </c>
      <c r="K50" s="59">
        <f>G50/F50</f>
        <v>0.66359896058899948</v>
      </c>
      <c r="L50" s="60">
        <f t="shared" ref="L50" si="44">G50-C50</f>
        <v>204.7</v>
      </c>
      <c r="M50" s="61">
        <f>G50/C50-100%</f>
        <v>0.50146986771190583</v>
      </c>
    </row>
    <row r="51" spans="1:76" ht="15.95" hidden="1" customHeight="1" x14ac:dyDescent="0.25">
      <c r="A51" s="8" t="s">
        <v>27</v>
      </c>
      <c r="B51" s="4" t="s">
        <v>44</v>
      </c>
      <c r="C51" s="55"/>
      <c r="D51" s="55">
        <v>0</v>
      </c>
      <c r="E51" s="55">
        <v>0</v>
      </c>
      <c r="F51" s="55">
        <v>0</v>
      </c>
      <c r="G51" s="55">
        <v>0</v>
      </c>
      <c r="H51" s="57">
        <f t="shared" si="8"/>
        <v>0</v>
      </c>
      <c r="I51" s="76">
        <f>E51-D51</f>
        <v>0</v>
      </c>
      <c r="J51" s="59" t="e">
        <f t="shared" si="42"/>
        <v>#DIV/0!</v>
      </c>
      <c r="K51" s="59" t="e">
        <f t="shared" ref="K51:K55" si="45">G51/F51</f>
        <v>#DIV/0!</v>
      </c>
      <c r="L51" s="60">
        <f t="shared" si="31"/>
        <v>0</v>
      </c>
      <c r="M51" s="61" t="e">
        <f t="shared" ref="M51:M55" si="46">G51/C51-100%</f>
        <v>#DIV/0!</v>
      </c>
    </row>
    <row r="52" spans="1:76" ht="15.95" hidden="1" customHeight="1" x14ac:dyDescent="0.25">
      <c r="A52" s="8" t="s">
        <v>56</v>
      </c>
      <c r="B52" s="4" t="s">
        <v>57</v>
      </c>
      <c r="C52" s="55"/>
      <c r="D52" s="55"/>
      <c r="E52" s="55"/>
      <c r="F52" s="55"/>
      <c r="G52" s="55"/>
      <c r="H52" s="57">
        <f t="shared" si="8"/>
        <v>0</v>
      </c>
      <c r="I52" s="76">
        <f>E52-D52</f>
        <v>0</v>
      </c>
      <c r="J52" s="59" t="e">
        <f t="shared" si="42"/>
        <v>#DIV/0!</v>
      </c>
      <c r="K52" s="59" t="e">
        <f t="shared" si="45"/>
        <v>#DIV/0!</v>
      </c>
      <c r="L52" s="60">
        <f t="shared" si="31"/>
        <v>0</v>
      </c>
      <c r="M52" s="61" t="e">
        <f t="shared" si="46"/>
        <v>#DIV/0!</v>
      </c>
    </row>
    <row r="53" spans="1:76" ht="15.95" hidden="1" customHeight="1" x14ac:dyDescent="0.25">
      <c r="A53" s="8"/>
      <c r="B53" s="4"/>
      <c r="C53" s="55"/>
      <c r="D53" s="55"/>
      <c r="E53" s="55"/>
      <c r="F53" s="55"/>
      <c r="G53" s="55"/>
      <c r="H53" s="63">
        <f t="shared" si="8"/>
        <v>0</v>
      </c>
      <c r="I53" s="76">
        <f>E53-D53</f>
        <v>0</v>
      </c>
      <c r="J53" s="59" t="e">
        <f t="shared" si="42"/>
        <v>#DIV/0!</v>
      </c>
      <c r="K53" s="59" t="e">
        <f t="shared" si="45"/>
        <v>#DIV/0!</v>
      </c>
      <c r="L53" s="60">
        <f t="shared" si="31"/>
        <v>0</v>
      </c>
      <c r="M53" s="61" t="e">
        <f t="shared" si="46"/>
        <v>#DIV/0!</v>
      </c>
    </row>
    <row r="54" spans="1:76" s="66" customFormat="1" ht="15.95" customHeight="1" x14ac:dyDescent="0.25">
      <c r="A54" s="5" t="s">
        <v>28</v>
      </c>
      <c r="B54" s="6" t="s">
        <v>40</v>
      </c>
      <c r="C54" s="45">
        <f t="shared" ref="C54:G54" si="47">C55</f>
        <v>112.2</v>
      </c>
      <c r="D54" s="45">
        <f t="shared" si="47"/>
        <v>160</v>
      </c>
      <c r="E54" s="45">
        <f t="shared" si="47"/>
        <v>210</v>
      </c>
      <c r="F54" s="45">
        <f>F55</f>
        <v>159.1</v>
      </c>
      <c r="G54" s="45">
        <f t="shared" si="47"/>
        <v>159.1</v>
      </c>
      <c r="H54" s="46">
        <f>SUM(H55:H55)</f>
        <v>4.3927099237695026E-3</v>
      </c>
      <c r="I54" s="47">
        <f>G54-F54</f>
        <v>0</v>
      </c>
      <c r="J54" s="48">
        <f t="shared" si="42"/>
        <v>0.75761904761904764</v>
      </c>
      <c r="K54" s="48">
        <f t="shared" si="45"/>
        <v>1</v>
      </c>
      <c r="L54" s="49">
        <f t="shared" ref="L54" si="48">G54-C54</f>
        <v>46.899999999999991</v>
      </c>
      <c r="M54" s="50">
        <f t="shared" si="46"/>
        <v>0.41800356506238856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65"/>
      <c r="BP54" s="65"/>
      <c r="BQ54" s="65"/>
      <c r="BR54" s="65"/>
      <c r="BS54" s="65"/>
      <c r="BT54" s="65"/>
      <c r="BU54" s="65"/>
      <c r="BV54" s="65"/>
      <c r="BW54" s="65"/>
      <c r="BX54" s="65"/>
    </row>
    <row r="55" spans="1:76" ht="15.95" customHeight="1" x14ac:dyDescent="0.25">
      <c r="A55" s="3" t="s">
        <v>13</v>
      </c>
      <c r="B55" s="4" t="s">
        <v>76</v>
      </c>
      <c r="C55" s="55">
        <v>112.2</v>
      </c>
      <c r="D55" s="55">
        <v>160</v>
      </c>
      <c r="E55" s="55">
        <v>210</v>
      </c>
      <c r="F55" s="55">
        <v>159.1</v>
      </c>
      <c r="G55" s="55">
        <v>159.1</v>
      </c>
      <c r="H55" s="57">
        <f>G55/$G$8</f>
        <v>4.3927099237695026E-3</v>
      </c>
      <c r="I55" s="58">
        <f t="shared" ref="I55" si="49">G55-F55</f>
        <v>0</v>
      </c>
      <c r="J55" s="59">
        <f t="shared" ref="J55" si="50">G55/E55</f>
        <v>0.75761904761904764</v>
      </c>
      <c r="K55" s="81">
        <f t="shared" si="45"/>
        <v>1</v>
      </c>
      <c r="L55" s="60">
        <f t="shared" ref="L55" si="51">G55-C55</f>
        <v>46.899999999999991</v>
      </c>
      <c r="M55" s="61">
        <f t="shared" si="46"/>
        <v>0.41800356506238856</v>
      </c>
    </row>
    <row r="56" spans="1:76" ht="15.95" customHeight="1" x14ac:dyDescent="0.25"/>
  </sheetData>
  <mergeCells count="15">
    <mergeCell ref="J1:M1"/>
    <mergeCell ref="B6:B7"/>
    <mergeCell ref="L6:M6"/>
    <mergeCell ref="J6:K6"/>
    <mergeCell ref="I6:I7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5" type="noConversion"/>
  <pageMargins left="0.47244094488188981" right="0.11811023622047245" top="0.16" bottom="0.11811023622047245" header="0.11811023622047245" footer="0.11811023622047245"/>
  <pageSetup paperSize="9" scale="63" orientation="landscape" horizontalDpi="4294967295" verticalDpi="4294967295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Табл.1 РПр</vt:lpstr>
      <vt:lpstr>Лист1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Канева Юлия Владимировна</cp:lastModifiedBy>
  <cp:lastPrinted>2019-11-20T08:33:07Z</cp:lastPrinted>
  <dcterms:created xsi:type="dcterms:W3CDTF">2013-01-22T05:32:31Z</dcterms:created>
  <dcterms:modified xsi:type="dcterms:W3CDTF">2019-11-20T08:37:47Z</dcterms:modified>
</cp:coreProperties>
</file>