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30" windowWidth="19440" windowHeight="8880"/>
  </bookViews>
  <sheets>
    <sheet name="Табл.1 РПр" sheetId="2" r:id="rId1"/>
  </sheets>
  <definedNames>
    <definedName name="_xlnm.Print_Area" localSheetId="0">'Табл.1 РПр'!$A$1:$M$55</definedName>
  </definedNames>
  <calcPr calcId="144525"/>
</workbook>
</file>

<file path=xl/calcChain.xml><?xml version="1.0" encoding="utf-8"?>
<calcChain xmlns="http://schemas.openxmlformats.org/spreadsheetml/2006/main">
  <c r="H8" i="2" l="1"/>
  <c r="M55" i="2" l="1"/>
  <c r="K33" i="2"/>
  <c r="M25" i="2"/>
  <c r="C21" i="2"/>
  <c r="K25" i="2" l="1"/>
  <c r="M22" i="2"/>
  <c r="M23" i="2"/>
  <c r="K16" i="2"/>
  <c r="D32" i="2" l="1"/>
  <c r="D10" i="2"/>
  <c r="M27" i="2" l="1"/>
  <c r="M28" i="2"/>
  <c r="M29" i="2"/>
  <c r="M20" i="2"/>
  <c r="M18" i="2"/>
  <c r="C19" i="2" l="1"/>
  <c r="M42" i="2" l="1"/>
  <c r="M43" i="2"/>
  <c r="K55" i="2"/>
  <c r="K51" i="2"/>
  <c r="K52" i="2"/>
  <c r="K53" i="2"/>
  <c r="J51" i="2"/>
  <c r="J52" i="2"/>
  <c r="J53" i="2"/>
  <c r="M39" i="2"/>
  <c r="M40" i="2"/>
  <c r="M41" i="2"/>
  <c r="M37" i="2"/>
  <c r="L24" i="2" l="1"/>
  <c r="L29" i="2"/>
  <c r="L30" i="2"/>
  <c r="L28" i="2"/>
  <c r="L25" i="2"/>
  <c r="K29" i="2"/>
  <c r="K23" i="2"/>
  <c r="K20" i="2"/>
  <c r="J55" i="2"/>
  <c r="J33" i="2"/>
  <c r="J29" i="2"/>
  <c r="J30" i="2"/>
  <c r="J25" i="2"/>
  <c r="J23" i="2"/>
  <c r="J20" i="2"/>
  <c r="J18" i="2"/>
  <c r="L15" i="2"/>
  <c r="L16" i="2"/>
  <c r="J15" i="2"/>
  <c r="J16" i="2"/>
  <c r="J35" i="2" l="1"/>
  <c r="K41" i="2"/>
  <c r="J41" i="2"/>
  <c r="I14" i="2" l="1"/>
  <c r="I24" i="2"/>
  <c r="I25" i="2"/>
  <c r="I28" i="2"/>
  <c r="I30" i="2"/>
  <c r="I45" i="2"/>
  <c r="I49" i="2"/>
  <c r="I55" i="2"/>
  <c r="M50" i="2"/>
  <c r="M34" i="2"/>
  <c r="M24" i="2"/>
  <c r="M12" i="2"/>
  <c r="M13" i="2"/>
  <c r="M14" i="2"/>
  <c r="M17" i="2"/>
  <c r="L12" i="2"/>
  <c r="L13" i="2"/>
  <c r="L14" i="2"/>
  <c r="L17" i="2"/>
  <c r="L11" i="2"/>
  <c r="K49" i="2"/>
  <c r="K34" i="2"/>
  <c r="K24" i="2"/>
  <c r="K12" i="2"/>
  <c r="K13" i="2"/>
  <c r="K14" i="2"/>
  <c r="K17" i="2"/>
  <c r="K18" i="2"/>
  <c r="K11" i="2"/>
  <c r="J50" i="2"/>
  <c r="J49" i="2"/>
  <c r="J34" i="2"/>
  <c r="J24" i="2"/>
  <c r="J12" i="2"/>
  <c r="J13" i="2"/>
  <c r="J14" i="2"/>
  <c r="J17" i="2"/>
  <c r="I50" i="2"/>
  <c r="I41" i="2"/>
  <c r="I34" i="2"/>
  <c r="I35" i="2"/>
  <c r="I29" i="2"/>
  <c r="I23" i="2"/>
  <c r="I20" i="2"/>
  <c r="I12" i="2"/>
  <c r="I13" i="2"/>
  <c r="I15" i="2"/>
  <c r="I16" i="2"/>
  <c r="I17" i="2"/>
  <c r="I11" i="2"/>
  <c r="E48" i="2"/>
  <c r="E38" i="2"/>
  <c r="E32" i="2"/>
  <c r="E26" i="2"/>
  <c r="E21" i="2"/>
  <c r="E10" i="2"/>
  <c r="D48" i="2"/>
  <c r="D26" i="2"/>
  <c r="F21" i="2"/>
  <c r="G21" i="2"/>
  <c r="D21" i="2"/>
  <c r="D19" i="2"/>
  <c r="M49" i="2" l="1"/>
  <c r="M11" i="2"/>
  <c r="K50" i="2"/>
  <c r="K35" i="2"/>
  <c r="J11" i="2" l="1"/>
  <c r="J46" i="2" l="1"/>
  <c r="K46" i="2"/>
  <c r="M46" i="2"/>
  <c r="M45" i="2"/>
  <c r="F10" i="2"/>
  <c r="G26" i="2" l="1"/>
  <c r="F54" i="2"/>
  <c r="F48" i="2"/>
  <c r="F44" i="2"/>
  <c r="F32" i="2"/>
  <c r="K21" i="2"/>
  <c r="F26" i="2"/>
  <c r="C26" i="2"/>
  <c r="D44" i="2"/>
  <c r="D54" i="2"/>
  <c r="L27" i="2"/>
  <c r="I27" i="2"/>
  <c r="L46" i="2"/>
  <c r="J36" i="2"/>
  <c r="M26" i="2" l="1"/>
  <c r="K26" i="2"/>
  <c r="L26" i="2"/>
  <c r="J26" i="2"/>
  <c r="L55" i="2"/>
  <c r="L49" i="2"/>
  <c r="L41" i="2"/>
  <c r="L33" i="2"/>
  <c r="L23" i="2"/>
  <c r="L34" i="2"/>
  <c r="I26" i="2" l="1"/>
  <c r="L20" i="2"/>
  <c r="G54" i="2" l="1"/>
  <c r="E54" i="2"/>
  <c r="C54" i="2"/>
  <c r="M53" i="2"/>
  <c r="L53" i="2"/>
  <c r="I53" i="2"/>
  <c r="M52" i="2"/>
  <c r="L52" i="2"/>
  <c r="I52" i="2"/>
  <c r="L51" i="2"/>
  <c r="I51" i="2"/>
  <c r="L50" i="2"/>
  <c r="G48" i="2"/>
  <c r="C48" i="2"/>
  <c r="M47" i="2"/>
  <c r="L47" i="2"/>
  <c r="K47" i="2"/>
  <c r="J47" i="2"/>
  <c r="I47" i="2"/>
  <c r="I46" i="2"/>
  <c r="L45" i="2"/>
  <c r="G44" i="2"/>
  <c r="E44" i="2"/>
  <c r="C44" i="2"/>
  <c r="L43" i="2"/>
  <c r="K43" i="2"/>
  <c r="J43" i="2"/>
  <c r="I43" i="2"/>
  <c r="L42" i="2"/>
  <c r="K42" i="2"/>
  <c r="J42" i="2"/>
  <c r="I42" i="2"/>
  <c r="L40" i="2"/>
  <c r="K40" i="2"/>
  <c r="J40" i="2"/>
  <c r="I40" i="2"/>
  <c r="L39" i="2"/>
  <c r="K39" i="2"/>
  <c r="J39" i="2"/>
  <c r="I39" i="2"/>
  <c r="G38" i="2"/>
  <c r="J38" i="2" s="1"/>
  <c r="F38" i="2"/>
  <c r="D38" i="2"/>
  <c r="D8" i="2" s="1"/>
  <c r="C38" i="2"/>
  <c r="K37" i="2"/>
  <c r="J37" i="2"/>
  <c r="L36" i="2"/>
  <c r="I36" i="2"/>
  <c r="M35" i="2"/>
  <c r="L35" i="2"/>
  <c r="I33" i="2"/>
  <c r="G32" i="2"/>
  <c r="C32" i="2"/>
  <c r="M31" i="2"/>
  <c r="L31" i="2"/>
  <c r="K31" i="2"/>
  <c r="J31" i="2"/>
  <c r="I31" i="2"/>
  <c r="L22" i="2"/>
  <c r="I22" i="2"/>
  <c r="J21" i="2"/>
  <c r="M21" i="2"/>
  <c r="G19" i="2"/>
  <c r="M19" i="2" s="1"/>
  <c r="F19" i="2"/>
  <c r="E19" i="2"/>
  <c r="L18" i="2"/>
  <c r="I18" i="2"/>
  <c r="G10" i="2"/>
  <c r="C10" i="2"/>
  <c r="M44" i="2" l="1"/>
  <c r="M54" i="2"/>
  <c r="M48" i="2"/>
  <c r="J54" i="2"/>
  <c r="K54" i="2"/>
  <c r="M38" i="2"/>
  <c r="K38" i="2"/>
  <c r="G8" i="2"/>
  <c r="H11" i="2" s="1"/>
  <c r="K19" i="2"/>
  <c r="F8" i="2"/>
  <c r="J19" i="2"/>
  <c r="E8" i="2"/>
  <c r="C8" i="2"/>
  <c r="M10" i="2"/>
  <c r="J32" i="2"/>
  <c r="L38" i="2"/>
  <c r="L54" i="2"/>
  <c r="L19" i="2"/>
  <c r="I54" i="2"/>
  <c r="L48" i="2"/>
  <c r="I48" i="2"/>
  <c r="I19" i="2"/>
  <c r="J10" i="2"/>
  <c r="L10" i="2"/>
  <c r="I10" i="2"/>
  <c r="M32" i="2"/>
  <c r="L21" i="2"/>
  <c r="L32" i="2"/>
  <c r="K48" i="2"/>
  <c r="J48" i="2" s="1"/>
  <c r="I21" i="2"/>
  <c r="K32" i="2"/>
  <c r="K10" i="2"/>
  <c r="I32" i="2"/>
  <c r="L44" i="2"/>
  <c r="I44" i="2"/>
  <c r="H24" i="2" l="1"/>
  <c r="H15" i="2"/>
  <c r="H14" i="2"/>
  <c r="H16" i="2"/>
  <c r="H20" i="2"/>
  <c r="H19" i="2" s="1"/>
  <c r="H41" i="2"/>
  <c r="H12" i="2"/>
  <c r="H29" i="2"/>
  <c r="H26" i="2"/>
  <c r="H50" i="2"/>
  <c r="H34" i="2"/>
  <c r="H13" i="2"/>
  <c r="H49" i="2"/>
  <c r="H55" i="2"/>
  <c r="H54" i="2" s="1"/>
  <c r="H44" i="2"/>
  <c r="H33" i="2"/>
  <c r="H30" i="2"/>
  <c r="H21" i="2"/>
  <c r="H23" i="2"/>
  <c r="H28" i="2"/>
  <c r="H35" i="2"/>
  <c r="H17" i="2"/>
  <c r="H25" i="2"/>
  <c r="H27" i="2"/>
  <c r="H22" i="2"/>
  <c r="I8" i="2"/>
  <c r="M8" i="2"/>
  <c r="H37" i="2"/>
  <c r="H31" i="2"/>
  <c r="H36" i="2"/>
  <c r="J8" i="2"/>
  <c r="H40" i="2"/>
  <c r="H18" i="2"/>
  <c r="H47" i="2"/>
  <c r="H43" i="2"/>
  <c r="H53" i="2"/>
  <c r="H52" i="2"/>
  <c r="H39" i="2"/>
  <c r="H51" i="2"/>
  <c r="H42" i="2"/>
  <c r="H46" i="2"/>
  <c r="K8" i="2"/>
  <c r="I38" i="2"/>
  <c r="L8" i="2"/>
  <c r="H38" i="2" l="1"/>
  <c r="H10" i="2"/>
  <c r="H32" i="2"/>
  <c r="H48" i="2"/>
</calcChain>
</file>

<file path=xl/sharedStrings.xml><?xml version="1.0" encoding="utf-8"?>
<sst xmlns="http://schemas.openxmlformats.org/spreadsheetml/2006/main" count="103" uniqueCount="100">
  <si>
    <t>Всего</t>
  </si>
  <si>
    <t>в том числе:</t>
  </si>
  <si>
    <t>Резервные фонды</t>
  </si>
  <si>
    <t>Другие общегосударственные вопросы</t>
  </si>
  <si>
    <t>Органы внутренних дел</t>
  </si>
  <si>
    <t>Обеспечение пожарной безопасности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</si>
  <si>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</si>
  <si>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</si>
  <si>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</si>
  <si>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</si>
  <si>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Культура</t>
  </si>
  <si>
    <t>Пенсионное обеспечение</t>
  </si>
  <si>
    <t>Социальное обеспечение населения</t>
  </si>
  <si>
    <t>Физическая культура</t>
  </si>
  <si>
    <t>сумма</t>
  </si>
  <si>
    <t>Общегосударственные вопросы</t>
  </si>
  <si>
    <t>Национальная оборона</t>
  </si>
  <si>
    <t>Национальная безопастность и правоохранительная деятельность</t>
  </si>
  <si>
    <t>Национальная экономика</t>
  </si>
  <si>
    <t>Транспорт</t>
  </si>
  <si>
    <t>Жилищно-коммунальное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</si>
  <si>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</si>
  <si>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</si>
  <si>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</si>
  <si>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</si>
  <si>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Культура, кинематография</t>
  </si>
  <si>
    <t>Социальная политика</t>
  </si>
  <si>
    <t>Охрана семьи и детства</t>
  </si>
  <si>
    <t>Физическая культура и спорт</t>
  </si>
  <si>
    <t>Доля в сумме расходов, %</t>
  </si>
  <si>
    <t>-</t>
  </si>
  <si>
    <t>Раздел, подраздел</t>
  </si>
  <si>
    <t>01 00</t>
  </si>
  <si>
    <t>02 00</t>
  </si>
  <si>
    <t>03 00</t>
  </si>
  <si>
    <t>04 00</t>
  </si>
  <si>
    <t xml:space="preserve"> 05 00</t>
  </si>
  <si>
    <t>07 00</t>
  </si>
  <si>
    <t>08 00</t>
  </si>
  <si>
    <t>10 00</t>
  </si>
  <si>
    <t>11 00</t>
  </si>
  <si>
    <t>СРАВНИТЕЛЬНАЯ ТАБЛИЦА ПО РАСХОДАМ БЮДЖЕТА В РАЗРЕЗЕ РАЗДЕЛОВ, ПОДРАЗДЕЛОВ</t>
  </si>
  <si>
    <t>Мобилизация и вневойсковая подготовка</t>
  </si>
  <si>
    <t>темп прироста</t>
  </si>
  <si>
    <t>1004</t>
  </si>
  <si>
    <t>Молодежная политика и оздоровление детей</t>
  </si>
  <si>
    <t>Функционирование высшего должностного лица муниципального образования (Главы МО)</t>
  </si>
  <si>
    <t>Функционирование местной администрации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</si>
  <si>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</si>
  <si>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</si>
  <si>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Обеспечение проведения выборов и референдумов</t>
  </si>
  <si>
    <t>0302</t>
  </si>
  <si>
    <t>0701</t>
  </si>
  <si>
    <t>0702</t>
  </si>
  <si>
    <t>0709</t>
  </si>
  <si>
    <t xml:space="preserve">Другие вопросы в области культуры, кинематографии
</t>
  </si>
  <si>
    <t>Другие вопросы в области социальной политики</t>
  </si>
  <si>
    <t>1006</t>
  </si>
  <si>
    <t>Функционирование  представительных органов муниципальных образований</t>
  </si>
  <si>
    <t>Обеспечение деятельности финансовых органов и органов финансового (финансово-бюджетного) надзора</t>
  </si>
  <si>
    <t>(тыс.рублей)</t>
  </si>
  <si>
    <t>01 02</t>
  </si>
  <si>
    <t>01 04</t>
  </si>
  <si>
    <t>01 06</t>
  </si>
  <si>
    <t>01 13</t>
  </si>
  <si>
    <t>02 03</t>
  </si>
  <si>
    <t>03 09</t>
  </si>
  <si>
    <t>03 10</t>
  </si>
  <si>
    <t>04 08</t>
  </si>
  <si>
    <t>05 01</t>
  </si>
  <si>
    <t>05 02</t>
  </si>
  <si>
    <t>05 03</t>
  </si>
  <si>
    <t>08 01</t>
  </si>
  <si>
    <t>08 04</t>
  </si>
  <si>
    <t>10 01</t>
  </si>
  <si>
    <t>10 03</t>
  </si>
  <si>
    <t>11 01</t>
  </si>
  <si>
    <t>07 07</t>
  </si>
  <si>
    <t>05 05</t>
  </si>
  <si>
    <t>01 11</t>
  </si>
  <si>
    <t>01 07</t>
  </si>
  <si>
    <t>01 03</t>
  </si>
  <si>
    <t>04 09</t>
  </si>
  <si>
    <t>04 05</t>
  </si>
  <si>
    <t>Сельское хозяйство и рыболовство</t>
  </si>
  <si>
    <t>04 12</t>
  </si>
  <si>
    <t>Другие вопросы в области национальной экономики</t>
  </si>
  <si>
    <t>Другие вопросы в области национальной безопасности и правоохранительной деятельности</t>
  </si>
  <si>
    <t>03 14</t>
  </si>
  <si>
    <t>ПРИЛОЖЕНИЕ № 2 к заключению по отчету об исполнении бюджета МО "Приморско-Куйский сельсовет" НАО за 1 квартал 2019 года</t>
  </si>
  <si>
    <t>Кассовое исполнение за 1 квартал 2018 года</t>
  </si>
  <si>
    <t>Уточненные бюджетные назначения на 2019 год</t>
  </si>
  <si>
    <t>Уточненный план  на 1 квартал 2019 года (ф.0503117)</t>
  </si>
  <si>
    <t>Кассовое исполнение за 1 квартал 2019 года (ф.0503117)</t>
  </si>
  <si>
    <t>Отклонение  показателей  исполнения бюджета за 1 квартал 2019 года относительно уточненных бюджетных назначений на 1 квартал 2019 года</t>
  </si>
  <si>
    <t>Исполнение бюджета за 1 квартал 2019 года относительно уточненных бюджетных назначений</t>
  </si>
  <si>
    <t>на 2019 год, %</t>
  </si>
  <si>
    <t>на 1 квартал 2019 года, %</t>
  </si>
  <si>
    <t>Отклонение показателей исполнения бюджета за 1 квартал 2019 года относительно 1 квартала 2018 года</t>
  </si>
  <si>
    <t>Бюджетные назначения на 2019 год (решение от 26.12.2018 № 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</si>
</sst>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_-* #,##0.0_р_._-;\-* #,##0.0_р_._-;_-* &quot;-&quot;??_р_._-;_-@_-"/>
    <numFmt numFmtId="165" formatCode="0.0%"/>
    <numFmt numFmtId="166" formatCode="#,##0.0"/>
    <numFmt numFmtId="167" formatCode="#,##0.0_ ;\-#,##0.0\ "/>
    <numFmt numFmtId="168" formatCode="#,##0.0_р_."/>
  </numFmts>
  <fonts count="1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 applyAlignment="1">
      <alignment vertical="center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0" fontId="0" fillId="3" borderId="0" xfId="0" applyFill="1"/>
    <xf numFmtId="0" fontId="0" fillId="0" borderId="0" xfId="0" applyAlignment="1">
      <alignment horizontal="center"/>
    </xf>
    <xf numFmtId="165" fontId="2" fillId="3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3" borderId="0" xfId="0" applyFill="1" applyBorder="1"/>
    <xf numFmtId="0" fontId="0" fillId="0" borderId="0" xfId="0" applyFill="1" applyBorder="1"/>
    <xf numFmtId="166" fontId="2" fillId="3" borderId="1" xfId="2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0" borderId="1" xfId="2" applyNumberFormat="1" applyFont="1" applyBorder="1" applyAlignment="1" applyProtection="1">
      <alignment horizontal="center" vertical="center" wrapText="1"/>
      <protection locked="0"/>
    </xf>
    <xf numFmtId="167" fontId="2" fillId="0" borderId="1" xfId="0" applyNumberFormat="1" applyFont="1" applyBorder="1" applyAlignment="1">
      <alignment horizontal="center" vertical="center"/>
    </xf>
    <xf numFmtId="167" fontId="2" fillId="3" borderId="1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0" borderId="0" xfId="0" applyFont="1"/>
    <xf numFmtId="165" fontId="3" fillId="0" borderId="1" xfId="1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5" borderId="1" xfId="0" applyFont="1" applyFill="1" applyBorder="1" applyAlignment="1">
      <alignment vertical="center"/>
    </xf>
    <xf numFmtId="49" fontId="4" fillId="5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wrapText="1"/>
    </xf>
    <xf numFmtId="0" fontId="4" fillId="5" borderId="1" xfId="0" applyFont="1" applyFill="1" applyBorder="1" applyAlignment="1">
      <alignment vertical="center" wrapText="1"/>
    </xf>
    <xf numFmtId="49" fontId="4" fillId="5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0" fillId="4" borderId="0" xfId="0" applyFill="1" applyBorder="1"/>
    <xf numFmtId="165" fontId="14" fillId="5" borderId="1" xfId="0" applyNumberFormat="1" applyFont="1" applyFill="1" applyBorder="1" applyAlignment="1">
      <alignment horizontal="center" vertical="center" wrapText="1"/>
    </xf>
    <xf numFmtId="166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165" fontId="14" fillId="5" borderId="1" xfId="0" applyNumberFormat="1" applyFont="1" applyFill="1" applyBorder="1" applyAlignment="1" applyProtection="1">
      <alignment horizontal="center" vertical="center" wrapText="1"/>
      <protection locked="0"/>
    </xf>
    <xf numFmtId="167" fontId="14" fillId="5" borderId="1" xfId="0" applyNumberFormat="1" applyFont="1" applyFill="1" applyBorder="1" applyAlignment="1">
      <alignment horizontal="center" vertical="center"/>
    </xf>
    <xf numFmtId="165" fontId="14" fillId="5" borderId="1" xfId="0" applyNumberFormat="1" applyFont="1" applyFill="1" applyBorder="1" applyAlignment="1">
      <alignment horizontal="center" vertical="center"/>
    </xf>
    <xf numFmtId="0" fontId="13" fillId="4" borderId="0" xfId="0" applyFont="1" applyFill="1" applyBorder="1"/>
    <xf numFmtId="0" fontId="13" fillId="5" borderId="0" xfId="0" applyFont="1" applyFill="1" applyBorder="1"/>
    <xf numFmtId="0" fontId="13" fillId="5" borderId="0" xfId="0" applyFont="1" applyFill="1"/>
    <xf numFmtId="0" fontId="13" fillId="3" borderId="0" xfId="0" applyFont="1" applyFill="1" applyBorder="1"/>
    <xf numFmtId="0" fontId="13" fillId="3" borderId="0" xfId="0" applyFont="1" applyFill="1"/>
    <xf numFmtId="0" fontId="13" fillId="2" borderId="0" xfId="0" applyFont="1" applyFill="1"/>
    <xf numFmtId="0" fontId="7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166" fontId="2" fillId="0" borderId="1" xfId="2" applyNumberFormat="1" applyFont="1" applyBorder="1" applyAlignment="1">
      <alignment horizontal="center" vertical="center"/>
    </xf>
    <xf numFmtId="166" fontId="14" fillId="5" borderId="1" xfId="2" applyNumberFormat="1" applyFont="1" applyFill="1" applyBorder="1" applyAlignment="1">
      <alignment horizontal="center" vertical="center"/>
    </xf>
    <xf numFmtId="166" fontId="2" fillId="4" borderId="1" xfId="2" applyNumberFormat="1" applyFont="1" applyFill="1" applyBorder="1" applyAlignment="1">
      <alignment horizontal="center" vertical="center"/>
    </xf>
    <xf numFmtId="166" fontId="2" fillId="0" borderId="1" xfId="2" applyNumberFormat="1" applyFont="1" applyFill="1" applyBorder="1" applyAlignment="1">
      <alignment horizontal="center" vertical="center"/>
    </xf>
    <xf numFmtId="166" fontId="2" fillId="0" borderId="1" xfId="2" applyNumberFormat="1" applyFont="1" applyBorder="1" applyAlignment="1" applyProtection="1">
      <alignment horizontal="center" vertical="center"/>
      <protection locked="0"/>
    </xf>
    <xf numFmtId="166" fontId="2" fillId="4" borderId="1" xfId="2" applyNumberFormat="1" applyFont="1" applyFill="1" applyBorder="1" applyAlignment="1" applyProtection="1">
      <alignment horizontal="center" vertical="center"/>
      <protection locked="0"/>
    </xf>
    <xf numFmtId="166" fontId="2" fillId="0" borderId="1" xfId="2" applyNumberFormat="1" applyFont="1" applyFill="1" applyBorder="1" applyAlignment="1" applyProtection="1">
      <alignment horizontal="center" vertical="center"/>
      <protection locked="0"/>
    </xf>
    <xf numFmtId="166" fontId="7" fillId="0" borderId="1" xfId="2" applyNumberFormat="1" applyFont="1" applyBorder="1" applyAlignment="1" applyProtection="1">
      <alignment horizontal="center" vertical="center"/>
      <protection locked="0"/>
    </xf>
    <xf numFmtId="165" fontId="2" fillId="5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9" fillId="4" borderId="1" xfId="0" applyFont="1" applyFill="1" applyBorder="1" applyAlignment="1">
      <alignment vertical="center" wrapText="1"/>
    </xf>
    <xf numFmtId="164" fontId="2" fillId="4" borderId="1" xfId="2" applyNumberFormat="1" applyFont="1" applyFill="1" applyBorder="1" applyAlignment="1" applyProtection="1">
      <alignment horizontal="center" vertical="center" wrapText="1"/>
      <protection locked="0"/>
    </xf>
    <xf numFmtId="166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167" fontId="2" fillId="4" borderId="1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vertical="center" wrapText="1"/>
    </xf>
    <xf numFmtId="166" fontId="14" fillId="5" borderId="1" xfId="2" applyNumberFormat="1" applyFont="1" applyFill="1" applyBorder="1" applyAlignment="1" applyProtection="1">
      <alignment horizontal="center" vertical="center"/>
      <protection locked="0"/>
    </xf>
    <xf numFmtId="165" fontId="14" fillId="5" borderId="1" xfId="1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6"/>
  <sheetViews>
    <sheetView tabSelected="1" view="pageBreakPreview" zoomScale="110" zoomScaleNormal="110" zoomScaleSheetLayoutView="110" workbookViewId="0">
      <selection activeCell="A11" sqref="A11"/>
    </sheetView>
  </sheetViews>
  <sheetFormatPr defaultRowHeight="15" x14ac:dyDescent="0.25"/>
  <cols>
    <col min="1" max="1" width="43.7109375" customWidth="1"/>
    <col min="2" max="2" width="10.140625" customWidth="1"/>
    <col min="3" max="3" width="12" customWidth="1"/>
    <col min="4" max="4" width="12.28515625" customWidth="1"/>
    <col min="5" max="5" width="13" customWidth="1"/>
    <col min="6" max="7" width="12.140625" customWidth="1"/>
    <col min="8" max="8" width="10" customWidth="1"/>
    <col min="9" max="9" width="21" customWidth="1"/>
    <col min="10" max="10" width="10.7109375" customWidth="1"/>
    <col min="11" max="11" width="13" customWidth="1"/>
    <col min="12" max="12" width="15.5703125" style="4" customWidth="1"/>
    <col min="13" max="13" width="14.140625" customWidth="1"/>
    <col min="14" max="14" width="12.5703125" style="34" customWidth="1"/>
    <col min="15" max="66" width="9.140625" style="34" customWidth="1"/>
    <col min="67" max="76" width="9.140625" style="8" customWidth="1"/>
    <col min="77" max="80" width="9.140625" style="3" customWidth="1"/>
  </cols>
  <sheetData>
    <row r="1" spans="1:80" ht="47.25" customHeight="1" x14ac:dyDescent="0.25">
      <c r="C1" s="17"/>
      <c r="J1" s="60" t="s">
        <v>89</v>
      </c>
      <c r="K1" s="60"/>
      <c r="L1" s="60"/>
      <c r="M1" s="60"/>
    </row>
    <row r="2" spans="1:80" ht="23.25" hidden="1" customHeight="1" x14ac:dyDescent="0.25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80" ht="6" customHeight="1" x14ac:dyDescent="0.25">
      <c r="K3" s="16"/>
      <c r="L3" s="16"/>
      <c r="M3" s="16"/>
    </row>
    <row r="4" spans="1:80" ht="20.25" customHeight="1" x14ac:dyDescent="0.25">
      <c r="A4" s="65" t="s">
        <v>41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</row>
    <row r="5" spans="1:80" ht="15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66" t="s">
        <v>60</v>
      </c>
      <c r="M5" s="66"/>
    </row>
    <row r="6" spans="1:80" ht="62.25" customHeight="1" x14ac:dyDescent="0.25">
      <c r="A6" s="67"/>
      <c r="B6" s="61" t="s">
        <v>31</v>
      </c>
      <c r="C6" s="68" t="s">
        <v>90</v>
      </c>
      <c r="D6" s="64" t="s">
        <v>99</v>
      </c>
      <c r="E6" s="64" t="s">
        <v>91</v>
      </c>
      <c r="F6" s="68" t="s">
        <v>92</v>
      </c>
      <c r="G6" s="68" t="s">
        <v>93</v>
      </c>
      <c r="H6" s="61" t="s">
        <v>29</v>
      </c>
      <c r="I6" s="63" t="s">
        <v>94</v>
      </c>
      <c r="J6" s="63" t="s">
        <v>95</v>
      </c>
      <c r="K6" s="63"/>
      <c r="L6" s="62" t="s">
        <v>98</v>
      </c>
      <c r="M6" s="62"/>
    </row>
    <row r="7" spans="1:80" ht="31.5" customHeight="1" x14ac:dyDescent="0.25">
      <c r="A7" s="67"/>
      <c r="B7" s="61"/>
      <c r="C7" s="68"/>
      <c r="D7" s="64"/>
      <c r="E7" s="64"/>
      <c r="F7" s="68"/>
      <c r="G7" s="68"/>
      <c r="H7" s="61"/>
      <c r="I7" s="63"/>
      <c r="J7" s="18" t="s">
        <v>96</v>
      </c>
      <c r="K7" s="19" t="s">
        <v>97</v>
      </c>
      <c r="L7" s="20" t="s">
        <v>14</v>
      </c>
      <c r="M7" s="20" t="s">
        <v>43</v>
      </c>
    </row>
    <row r="8" spans="1:80" x14ac:dyDescent="0.25">
      <c r="A8" s="75" t="s">
        <v>0</v>
      </c>
      <c r="B8" s="75"/>
      <c r="C8" s="76">
        <f t="shared" ref="C8:D8" si="0">C10+C19+C21+C26+C32+C38+C44+C48+C54</f>
        <v>7533.6</v>
      </c>
      <c r="D8" s="76">
        <f t="shared" si="0"/>
        <v>44374.3</v>
      </c>
      <c r="E8" s="76">
        <f>E10+E19+E21+E26+E32+E38+E44+E48+E54</f>
        <v>47389.700000000004</v>
      </c>
      <c r="F8" s="76">
        <f>F10+F19+F21+F26+F32+F38+F44+F48+F54</f>
        <v>9216.0999999999985</v>
      </c>
      <c r="G8" s="76">
        <f>G10+G19+G21+G26+G32+G38+G44+G48+G54</f>
        <v>7249.1</v>
      </c>
      <c r="H8" s="77">
        <f>H10+H19+H21+H26+H32+H38+H48+H54</f>
        <v>1</v>
      </c>
      <c r="I8" s="36">
        <f>G8-F8</f>
        <v>-1966.9999999999982</v>
      </c>
      <c r="J8" s="37">
        <f>G8/E8</f>
        <v>0.1529678390029901</v>
      </c>
      <c r="K8" s="37">
        <f>G8/F8</f>
        <v>0.7865691561506496</v>
      </c>
      <c r="L8" s="38">
        <f>G8-C8</f>
        <v>-284.5</v>
      </c>
      <c r="M8" s="39">
        <f>G8/C8-100%</f>
        <v>-3.7764149941594938E-2</v>
      </c>
    </row>
    <row r="9" spans="1:80" ht="11.25" customHeight="1" x14ac:dyDescent="0.25">
      <c r="A9" s="70" t="s">
        <v>1</v>
      </c>
      <c r="B9" s="70"/>
      <c r="C9" s="50"/>
      <c r="D9" s="53"/>
      <c r="E9" s="53"/>
      <c r="F9" s="53"/>
      <c r="G9" s="53"/>
      <c r="H9" s="71"/>
      <c r="I9" s="72"/>
      <c r="J9" s="73"/>
      <c r="K9" s="73"/>
      <c r="L9" s="74"/>
      <c r="M9" s="58"/>
    </row>
    <row r="10" spans="1:80" s="45" customFormat="1" ht="17.100000000000001" customHeight="1" x14ac:dyDescent="0.25">
      <c r="A10" s="21" t="s">
        <v>15</v>
      </c>
      <c r="B10" s="22" t="s">
        <v>32</v>
      </c>
      <c r="C10" s="49">
        <f>SUM(C11:C17)</f>
        <v>4051.3</v>
      </c>
      <c r="D10" s="49">
        <f>SUM(D11:D17)</f>
        <v>19676.400000000001</v>
      </c>
      <c r="E10" s="49">
        <f>SUM(E11:E17)</f>
        <v>19847.3</v>
      </c>
      <c r="F10" s="49">
        <f>SUM(F11:F17)</f>
        <v>4057.5</v>
      </c>
      <c r="G10" s="49">
        <f>SUM(G11:G17)</f>
        <v>3449.9</v>
      </c>
      <c r="H10" s="35">
        <f>SUM(H11:H18)</f>
        <v>0.47590735401636064</v>
      </c>
      <c r="I10" s="36">
        <f t="shared" ref="I10" si="1">G10-F10</f>
        <v>-607.59999999999991</v>
      </c>
      <c r="J10" s="37">
        <f>G10/E10</f>
        <v>0.17382213197764937</v>
      </c>
      <c r="K10" s="37">
        <f>G10/F10</f>
        <v>0.850252618607517</v>
      </c>
      <c r="L10" s="38">
        <f>G10-C10</f>
        <v>-601.40000000000009</v>
      </c>
      <c r="M10" s="39">
        <f>G10/C10-100%</f>
        <v>-0.1484461777700985</v>
      </c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  <c r="BL10" s="40"/>
      <c r="BM10" s="40"/>
      <c r="BN10" s="40"/>
      <c r="BO10" s="43"/>
      <c r="BP10" s="43"/>
      <c r="BQ10" s="43"/>
      <c r="BR10" s="43"/>
      <c r="BS10" s="43"/>
      <c r="BT10" s="43"/>
      <c r="BU10" s="43"/>
      <c r="BV10" s="43"/>
      <c r="BW10" s="43"/>
      <c r="BX10" s="43"/>
      <c r="BY10" s="44"/>
      <c r="BZ10" s="44"/>
      <c r="CA10" s="44"/>
      <c r="CB10" s="44"/>
    </row>
    <row r="11" spans="1:80" ht="30.75" customHeight="1" x14ac:dyDescent="0.25">
      <c r="A11" s="23" t="s">
        <v>46</v>
      </c>
      <c r="B11" s="24" t="s">
        <v>61</v>
      </c>
      <c r="C11" s="48">
        <v>634.9</v>
      </c>
      <c r="D11" s="48">
        <v>2424.9</v>
      </c>
      <c r="E11" s="55">
        <v>2424.9</v>
      </c>
      <c r="F11" s="52">
        <v>595.79999999999995</v>
      </c>
      <c r="G11" s="52">
        <v>538.4</v>
      </c>
      <c r="H11" s="5">
        <f>G11/$G$8</f>
        <v>7.4271288849650299E-2</v>
      </c>
      <c r="I11" s="11">
        <f>G11-F11</f>
        <v>-57.399999999999977</v>
      </c>
      <c r="J11" s="2">
        <f>G11/E11</f>
        <v>0.22202977442368757</v>
      </c>
      <c r="K11" s="2">
        <f>G11/F11</f>
        <v>0.9036589459550185</v>
      </c>
      <c r="L11" s="14">
        <f>G11-C11</f>
        <v>-96.5</v>
      </c>
      <c r="M11" s="25">
        <f>G11/C11-100%</f>
        <v>-0.151992439754292</v>
      </c>
    </row>
    <row r="12" spans="1:80" ht="30" customHeight="1" x14ac:dyDescent="0.25">
      <c r="A12" s="26" t="s">
        <v>58</v>
      </c>
      <c r="B12" s="24" t="s">
        <v>81</v>
      </c>
      <c r="C12" s="48">
        <v>552</v>
      </c>
      <c r="D12" s="52">
        <v>290</v>
      </c>
      <c r="E12" s="52">
        <v>350</v>
      </c>
      <c r="F12" s="52">
        <v>112.7</v>
      </c>
      <c r="G12" s="52">
        <v>112.7</v>
      </c>
      <c r="H12" s="5">
        <f>G12/$G$8</f>
        <v>1.5546757528520782E-2</v>
      </c>
      <c r="I12" s="11">
        <f t="shared" ref="I12:I17" si="2">G12-F12</f>
        <v>0</v>
      </c>
      <c r="J12" s="2">
        <f t="shared" ref="J12:J20" si="3">G12/E12</f>
        <v>0.32200000000000001</v>
      </c>
      <c r="K12" s="2">
        <f t="shared" ref="K12:K20" si="4">G12/F12</f>
        <v>1</v>
      </c>
      <c r="L12" s="14">
        <f t="shared" ref="L12:L17" si="5">G12-C12</f>
        <v>-439.3</v>
      </c>
      <c r="M12" s="25">
        <f t="shared" ref="M12:M20" si="6">G12/C12-100%</f>
        <v>-0.79583333333333339</v>
      </c>
    </row>
    <row r="13" spans="1:80" ht="15.95" customHeight="1" x14ac:dyDescent="0.25">
      <c r="A13" s="23" t="s">
        <v>47</v>
      </c>
      <c r="B13" s="24" t="s">
        <v>62</v>
      </c>
      <c r="C13" s="48">
        <v>2465.3000000000002</v>
      </c>
      <c r="D13" s="52">
        <v>15395.9</v>
      </c>
      <c r="E13" s="52">
        <v>15395.9</v>
      </c>
      <c r="F13" s="55">
        <v>2982.4</v>
      </c>
      <c r="G13" s="52">
        <v>2482.3000000000002</v>
      </c>
      <c r="H13" s="5">
        <f t="shared" ref="H13:H17" si="7">G13/$G$8</f>
        <v>0.34242871528879448</v>
      </c>
      <c r="I13" s="11">
        <f t="shared" si="2"/>
        <v>-500.09999999999991</v>
      </c>
      <c r="J13" s="2">
        <f t="shared" si="3"/>
        <v>0.16123123688774285</v>
      </c>
      <c r="K13" s="2">
        <f t="shared" si="4"/>
        <v>0.83231625536480691</v>
      </c>
      <c r="L13" s="14">
        <f t="shared" si="5"/>
        <v>17</v>
      </c>
      <c r="M13" s="25">
        <f t="shared" si="6"/>
        <v>6.8957124893522792E-3</v>
      </c>
    </row>
    <row r="14" spans="1:80" ht="42" customHeight="1" x14ac:dyDescent="0.25">
      <c r="A14" s="26" t="s">
        <v>59</v>
      </c>
      <c r="B14" s="24" t="s">
        <v>63</v>
      </c>
      <c r="C14" s="48">
        <v>116</v>
      </c>
      <c r="D14" s="52">
        <v>463.9</v>
      </c>
      <c r="E14" s="52">
        <v>463.9</v>
      </c>
      <c r="F14" s="52">
        <v>116</v>
      </c>
      <c r="G14" s="52">
        <v>116</v>
      </c>
      <c r="H14" s="5">
        <f t="shared" si="7"/>
        <v>1.6001986453490779E-2</v>
      </c>
      <c r="I14" s="11">
        <f t="shared" si="2"/>
        <v>0</v>
      </c>
      <c r="J14" s="2">
        <f t="shared" si="3"/>
        <v>0.25005389092476826</v>
      </c>
      <c r="K14" s="2">
        <f t="shared" si="4"/>
        <v>1</v>
      </c>
      <c r="L14" s="14">
        <f t="shared" si="5"/>
        <v>0</v>
      </c>
      <c r="M14" s="25">
        <f t="shared" si="6"/>
        <v>0</v>
      </c>
    </row>
    <row r="15" spans="1:80" ht="28.5" hidden="1" customHeight="1" x14ac:dyDescent="0.25">
      <c r="A15" s="26" t="s">
        <v>50</v>
      </c>
      <c r="B15" s="24" t="s">
        <v>80</v>
      </c>
      <c r="C15" s="48">
        <v>0</v>
      </c>
      <c r="D15" s="52">
        <v>0</v>
      </c>
      <c r="E15" s="52">
        <v>0</v>
      </c>
      <c r="F15" s="52">
        <v>0</v>
      </c>
      <c r="G15" s="52">
        <v>0</v>
      </c>
      <c r="H15" s="5">
        <f t="shared" si="7"/>
        <v>0</v>
      </c>
      <c r="I15" s="11">
        <f t="shared" si="2"/>
        <v>0</v>
      </c>
      <c r="J15" s="2" t="e">
        <f t="shared" si="3"/>
        <v>#DIV/0!</v>
      </c>
      <c r="K15" s="2">
        <v>0</v>
      </c>
      <c r="L15" s="14">
        <f t="shared" si="5"/>
        <v>0</v>
      </c>
      <c r="M15" s="25">
        <v>0</v>
      </c>
    </row>
    <row r="16" spans="1:80" ht="15.75" customHeight="1" x14ac:dyDescent="0.25">
      <c r="A16" s="23" t="s">
        <v>2</v>
      </c>
      <c r="B16" s="24" t="s">
        <v>79</v>
      </c>
      <c r="C16" s="48">
        <v>0</v>
      </c>
      <c r="D16" s="52">
        <v>100</v>
      </c>
      <c r="E16" s="52">
        <v>94</v>
      </c>
      <c r="F16" s="52">
        <v>19</v>
      </c>
      <c r="G16" s="52">
        <v>0</v>
      </c>
      <c r="H16" s="5">
        <f t="shared" si="7"/>
        <v>0</v>
      </c>
      <c r="I16" s="11">
        <f t="shared" si="2"/>
        <v>-19</v>
      </c>
      <c r="J16" s="2">
        <f t="shared" si="3"/>
        <v>0</v>
      </c>
      <c r="K16" s="2">
        <f t="shared" si="4"/>
        <v>0</v>
      </c>
      <c r="L16" s="14">
        <f t="shared" si="5"/>
        <v>0</v>
      </c>
      <c r="M16" s="25">
        <v>0</v>
      </c>
    </row>
    <row r="17" spans="1:76" ht="15" customHeight="1" x14ac:dyDescent="0.25">
      <c r="A17" s="23" t="s">
        <v>3</v>
      </c>
      <c r="B17" s="24" t="s">
        <v>64</v>
      </c>
      <c r="C17" s="48">
        <v>283.10000000000002</v>
      </c>
      <c r="D17" s="52">
        <v>1001.7</v>
      </c>
      <c r="E17" s="52">
        <v>1118.5999999999999</v>
      </c>
      <c r="F17" s="55">
        <v>231.6</v>
      </c>
      <c r="G17" s="52">
        <v>200.5</v>
      </c>
      <c r="H17" s="5">
        <f t="shared" si="7"/>
        <v>2.7658605895904319E-2</v>
      </c>
      <c r="I17" s="11">
        <f t="shared" si="2"/>
        <v>-31.099999999999994</v>
      </c>
      <c r="J17" s="2">
        <f t="shared" si="3"/>
        <v>0.17924190952976937</v>
      </c>
      <c r="K17" s="2">
        <f t="shared" si="4"/>
        <v>0.86571675302245255</v>
      </c>
      <c r="L17" s="14">
        <f t="shared" si="5"/>
        <v>-82.600000000000023</v>
      </c>
      <c r="M17" s="25">
        <f t="shared" si="6"/>
        <v>-0.29176969268809616</v>
      </c>
    </row>
    <row r="18" spans="1:76" ht="18" hidden="1" customHeight="1" x14ac:dyDescent="0.25">
      <c r="A18" s="23"/>
      <c r="B18" s="24"/>
      <c r="C18" s="48"/>
      <c r="D18" s="52"/>
      <c r="E18" s="52"/>
      <c r="F18" s="52"/>
      <c r="G18" s="52"/>
      <c r="H18" s="6">
        <f t="shared" ref="H18:H53" si="8">G18/$G$8</f>
        <v>0</v>
      </c>
      <c r="I18" s="11">
        <f>E18-D18</f>
        <v>0</v>
      </c>
      <c r="J18" s="2" t="e">
        <f>E18/C18-100%</f>
        <v>#DIV/0!</v>
      </c>
      <c r="K18" s="2" t="e">
        <f t="shared" si="4"/>
        <v>#DIV/0!</v>
      </c>
      <c r="L18" s="14">
        <f>G18-C18</f>
        <v>0</v>
      </c>
      <c r="M18" s="25" t="e">
        <f t="shared" si="6"/>
        <v>#DIV/0!</v>
      </c>
    </row>
    <row r="19" spans="1:76" s="42" customFormat="1" ht="20.100000000000001" customHeight="1" x14ac:dyDescent="0.25">
      <c r="A19" s="27" t="s">
        <v>16</v>
      </c>
      <c r="B19" s="28" t="s">
        <v>33</v>
      </c>
      <c r="C19" s="49">
        <f t="shared" ref="C19:G19" si="9">C20</f>
        <v>21</v>
      </c>
      <c r="D19" s="49">
        <f>D20</f>
        <v>150.9</v>
      </c>
      <c r="E19" s="49">
        <f t="shared" si="9"/>
        <v>323.5</v>
      </c>
      <c r="F19" s="49">
        <f t="shared" si="9"/>
        <v>80.900000000000006</v>
      </c>
      <c r="G19" s="49">
        <f t="shared" si="9"/>
        <v>29.5</v>
      </c>
      <c r="H19" s="35">
        <f>SUM(H20:H20)</f>
        <v>4.0694706929136027E-3</v>
      </c>
      <c r="I19" s="36">
        <f>G19-F19</f>
        <v>-51.400000000000006</v>
      </c>
      <c r="J19" s="37">
        <f t="shared" si="3"/>
        <v>9.1190108191653782E-2</v>
      </c>
      <c r="K19" s="37">
        <f t="shared" si="4"/>
        <v>0.36464771322620515</v>
      </c>
      <c r="L19" s="38">
        <f>G19-C19</f>
        <v>8.5</v>
      </c>
      <c r="M19" s="56">
        <f t="shared" si="6"/>
        <v>0.40476190476190466</v>
      </c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1"/>
      <c r="BP19" s="41"/>
      <c r="BQ19" s="41"/>
      <c r="BR19" s="41"/>
      <c r="BS19" s="41"/>
      <c r="BT19" s="41"/>
      <c r="BU19" s="41"/>
      <c r="BV19" s="41"/>
      <c r="BW19" s="41"/>
      <c r="BX19" s="41"/>
    </row>
    <row r="20" spans="1:76" ht="15.75" customHeight="1" x14ac:dyDescent="0.25">
      <c r="A20" s="46" t="s">
        <v>42</v>
      </c>
      <c r="B20" s="29" t="s">
        <v>65</v>
      </c>
      <c r="C20" s="50">
        <v>21</v>
      </c>
      <c r="D20" s="53">
        <v>150.9</v>
      </c>
      <c r="E20" s="53">
        <v>323.5</v>
      </c>
      <c r="F20" s="53">
        <v>80.900000000000006</v>
      </c>
      <c r="G20" s="53">
        <v>29.5</v>
      </c>
      <c r="H20" s="6">
        <f>G20/$G$8</f>
        <v>4.0694706929136027E-3</v>
      </c>
      <c r="I20" s="11">
        <f>G20-F20</f>
        <v>-51.400000000000006</v>
      </c>
      <c r="J20" s="2">
        <f t="shared" si="3"/>
        <v>9.1190108191653782E-2</v>
      </c>
      <c r="K20" s="2">
        <f t="shared" si="4"/>
        <v>0.36464771322620515</v>
      </c>
      <c r="L20" s="14">
        <f>G20-C20</f>
        <v>8.5</v>
      </c>
      <c r="M20" s="57">
        <f t="shared" si="6"/>
        <v>0.40476190476190466</v>
      </c>
    </row>
    <row r="21" spans="1:76" s="42" customFormat="1" ht="33" customHeight="1" x14ac:dyDescent="0.25">
      <c r="A21" s="27" t="s">
        <v>17</v>
      </c>
      <c r="B21" s="28" t="s">
        <v>34</v>
      </c>
      <c r="C21" s="49">
        <f>SUM(C22:C25)</f>
        <v>52.6</v>
      </c>
      <c r="D21" s="49">
        <f>SUM(D23:D25)</f>
        <v>2163.6999999999998</v>
      </c>
      <c r="E21" s="49">
        <f>SUM(E23:E25)</f>
        <v>2163.6999999999998</v>
      </c>
      <c r="F21" s="49">
        <f t="shared" ref="F21:G21" si="10">SUM(F23:F25)</f>
        <v>586.6</v>
      </c>
      <c r="G21" s="49">
        <f t="shared" si="10"/>
        <v>200.10000000000002</v>
      </c>
      <c r="H21" s="35">
        <f>G21/$G$8</f>
        <v>2.7603426632271593E-2</v>
      </c>
      <c r="I21" s="36">
        <f>G21-F21</f>
        <v>-386.5</v>
      </c>
      <c r="J21" s="37">
        <f>G21/E21</f>
        <v>9.2480473263391427E-2</v>
      </c>
      <c r="K21" s="37">
        <f>G21/F21</f>
        <v>0.34111830889873851</v>
      </c>
      <c r="L21" s="38">
        <f>G21-C21</f>
        <v>147.50000000000003</v>
      </c>
      <c r="M21" s="39">
        <f>G21/C21-100%</f>
        <v>2.8041825095057038</v>
      </c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1"/>
      <c r="BP21" s="41"/>
      <c r="BQ21" s="41"/>
      <c r="BR21" s="41"/>
      <c r="BS21" s="41"/>
      <c r="BT21" s="41"/>
      <c r="BU21" s="41"/>
      <c r="BV21" s="41"/>
      <c r="BW21" s="41"/>
      <c r="BX21" s="41"/>
    </row>
    <row r="22" spans="1:76" s="7" customFormat="1" ht="20.100000000000001" hidden="1" customHeight="1" x14ac:dyDescent="0.25">
      <c r="A22" s="30" t="s">
        <v>4</v>
      </c>
      <c r="B22" s="31" t="s">
        <v>51</v>
      </c>
      <c r="C22" s="51">
        <v>0</v>
      </c>
      <c r="D22" s="51"/>
      <c r="E22" s="51"/>
      <c r="F22" s="51"/>
      <c r="G22" s="51"/>
      <c r="H22" s="35">
        <f t="shared" ref="H22" si="11">G22/$G$8</f>
        <v>0</v>
      </c>
      <c r="I22" s="12">
        <f>E22-D22</f>
        <v>0</v>
      </c>
      <c r="J22" s="2">
        <v>0</v>
      </c>
      <c r="K22" s="2">
        <v>0</v>
      </c>
      <c r="L22" s="14">
        <f>G22-F22</f>
        <v>0</v>
      </c>
      <c r="M22" s="39" t="e">
        <f t="shared" ref="M22:M23" si="12">G22/C22-100%</f>
        <v>#DIV/0!</v>
      </c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9"/>
      <c r="BP22" s="9"/>
      <c r="BQ22" s="9"/>
      <c r="BR22" s="9"/>
      <c r="BS22" s="9"/>
      <c r="BT22" s="9"/>
      <c r="BU22" s="9"/>
      <c r="BV22" s="9"/>
      <c r="BW22" s="9"/>
      <c r="BX22" s="9"/>
    </row>
    <row r="23" spans="1:76" s="7" customFormat="1" ht="43.5" customHeight="1" x14ac:dyDescent="0.25">
      <c r="A23" s="26" t="s">
        <v>48</v>
      </c>
      <c r="B23" s="31" t="s">
        <v>66</v>
      </c>
      <c r="C23" s="51">
        <v>16.100000000000001</v>
      </c>
      <c r="D23" s="54">
        <v>1712</v>
      </c>
      <c r="E23" s="54">
        <v>1712</v>
      </c>
      <c r="F23" s="54">
        <v>442.8</v>
      </c>
      <c r="G23" s="54">
        <v>76.900000000000006</v>
      </c>
      <c r="H23" s="6">
        <f>G23/$G$8</f>
        <v>1.0608213433391732E-2</v>
      </c>
      <c r="I23" s="11">
        <f>G23-F23</f>
        <v>-365.9</v>
      </c>
      <c r="J23" s="2">
        <f t="shared" ref="J23" si="13">G23/E23</f>
        <v>4.4918224299065425E-2</v>
      </c>
      <c r="K23" s="2">
        <f t="shared" ref="K23" si="14">G23/F23</f>
        <v>0.17366757000903343</v>
      </c>
      <c r="L23" s="14">
        <f t="shared" ref="L23:L30" si="15">G23-C23</f>
        <v>60.800000000000004</v>
      </c>
      <c r="M23" s="57">
        <f t="shared" si="12"/>
        <v>3.7763975155279503</v>
      </c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9"/>
      <c r="BP23" s="9"/>
      <c r="BQ23" s="9"/>
      <c r="BR23" s="9"/>
      <c r="BS23" s="9"/>
      <c r="BT23" s="9"/>
      <c r="BU23" s="9"/>
      <c r="BV23" s="9"/>
      <c r="BW23" s="9"/>
      <c r="BX23" s="9"/>
    </row>
    <row r="24" spans="1:76" ht="15.75" customHeight="1" x14ac:dyDescent="0.25">
      <c r="A24" s="23" t="s">
        <v>5</v>
      </c>
      <c r="B24" s="24" t="s">
        <v>67</v>
      </c>
      <c r="C24" s="48">
        <v>30</v>
      </c>
      <c r="D24" s="52">
        <v>370</v>
      </c>
      <c r="E24" s="52">
        <v>370</v>
      </c>
      <c r="F24" s="52">
        <v>115.9</v>
      </c>
      <c r="G24" s="52">
        <v>115.7</v>
      </c>
      <c r="H24" s="6">
        <f>G24/$G$8</f>
        <v>1.5960602005766232E-2</v>
      </c>
      <c r="I24" s="11">
        <f t="shared" ref="I24:I25" si="16">G24-F24</f>
        <v>-0.20000000000000284</v>
      </c>
      <c r="J24" s="2">
        <f t="shared" ref="J24:J26" si="17">G24/E24</f>
        <v>0.31270270270270273</v>
      </c>
      <c r="K24" s="2">
        <f>G24/F24</f>
        <v>0.99827437446074196</v>
      </c>
      <c r="L24" s="14">
        <f>G24-C24</f>
        <v>85.7</v>
      </c>
      <c r="M24" s="25">
        <f>G24/C24-100%</f>
        <v>2.8566666666666669</v>
      </c>
    </row>
    <row r="25" spans="1:76" ht="43.5" customHeight="1" x14ac:dyDescent="0.25">
      <c r="A25" s="23" t="s">
        <v>87</v>
      </c>
      <c r="B25" s="24" t="s">
        <v>88</v>
      </c>
      <c r="C25" s="48">
        <v>6.5</v>
      </c>
      <c r="D25" s="52">
        <v>81.7</v>
      </c>
      <c r="E25" s="52">
        <v>81.7</v>
      </c>
      <c r="F25" s="52">
        <v>27.9</v>
      </c>
      <c r="G25" s="52">
        <v>7.5</v>
      </c>
      <c r="H25" s="6">
        <f>G25/$G$8</f>
        <v>1.0346111931136279E-3</v>
      </c>
      <c r="I25" s="11">
        <f t="shared" si="16"/>
        <v>-20.399999999999999</v>
      </c>
      <c r="J25" s="2">
        <f t="shared" si="17"/>
        <v>9.1799265605875147E-2</v>
      </c>
      <c r="K25" s="2">
        <f>G25/F25</f>
        <v>0.26881720430107531</v>
      </c>
      <c r="L25" s="14">
        <f t="shared" si="15"/>
        <v>1</v>
      </c>
      <c r="M25" s="25">
        <f>G25/C25-100%</f>
        <v>0.15384615384615374</v>
      </c>
    </row>
    <row r="26" spans="1:76" s="42" customFormat="1" ht="20.100000000000001" customHeight="1" x14ac:dyDescent="0.25">
      <c r="A26" s="27" t="s">
        <v>18</v>
      </c>
      <c r="B26" s="28" t="s">
        <v>35</v>
      </c>
      <c r="C26" s="49">
        <f>SUM(C27:C31)</f>
        <v>294.89999999999998</v>
      </c>
      <c r="D26" s="49">
        <f>SUM(D27:D31)</f>
        <v>1349.8</v>
      </c>
      <c r="E26" s="49">
        <f>SUM(E27:E31)</f>
        <v>1649.2</v>
      </c>
      <c r="F26" s="49">
        <f>SUM(F27:F31)</f>
        <v>484.5</v>
      </c>
      <c r="G26" s="49">
        <f>SUM(G27:G31)</f>
        <v>414</v>
      </c>
      <c r="H26" s="35">
        <f t="shared" si="8"/>
        <v>5.711053785987226E-2</v>
      </c>
      <c r="I26" s="36">
        <f t="shared" ref="I26:I27" si="18">G26-F26</f>
        <v>-70.5</v>
      </c>
      <c r="J26" s="37">
        <f t="shared" si="17"/>
        <v>0.25103080281348533</v>
      </c>
      <c r="K26" s="37">
        <f t="shared" ref="K26" si="19">G26/F26</f>
        <v>0.85448916408668729</v>
      </c>
      <c r="L26" s="38">
        <f t="shared" si="15"/>
        <v>119.10000000000002</v>
      </c>
      <c r="M26" s="39">
        <f>G26/C26-100%</f>
        <v>0.4038657171922686</v>
      </c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1"/>
      <c r="BP26" s="41"/>
      <c r="BQ26" s="41"/>
      <c r="BR26" s="41"/>
      <c r="BS26" s="41"/>
      <c r="BT26" s="41"/>
      <c r="BU26" s="41"/>
      <c r="BV26" s="41"/>
      <c r="BW26" s="41"/>
      <c r="BX26" s="41"/>
    </row>
    <row r="27" spans="1:76" s="42" customFormat="1" ht="20.100000000000001" hidden="1" customHeight="1" x14ac:dyDescent="0.25">
      <c r="A27" s="47" t="s">
        <v>84</v>
      </c>
      <c r="B27" s="29" t="s">
        <v>83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35">
        <f t="shared" si="8"/>
        <v>0</v>
      </c>
      <c r="I27" s="11">
        <f t="shared" si="18"/>
        <v>0</v>
      </c>
      <c r="J27" s="2" t="s">
        <v>30</v>
      </c>
      <c r="K27" s="2" t="s">
        <v>30</v>
      </c>
      <c r="L27" s="14">
        <f t="shared" ref="L27" si="20">G27-C27</f>
        <v>0</v>
      </c>
      <c r="M27" s="56" t="e">
        <f t="shared" ref="M27:M29" si="21">G27/C27-100%</f>
        <v>#DIV/0!</v>
      </c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1"/>
      <c r="BP27" s="41"/>
      <c r="BQ27" s="41"/>
      <c r="BR27" s="41"/>
      <c r="BS27" s="41"/>
      <c r="BT27" s="41"/>
      <c r="BU27" s="41"/>
      <c r="BV27" s="41"/>
      <c r="BW27" s="41"/>
      <c r="BX27" s="41"/>
    </row>
    <row r="28" spans="1:76" ht="15.75" hidden="1" customHeight="1" x14ac:dyDescent="0.25">
      <c r="A28" s="23" t="s">
        <v>19</v>
      </c>
      <c r="B28" s="24" t="s">
        <v>68</v>
      </c>
      <c r="C28" s="48">
        <v>0</v>
      </c>
      <c r="D28" s="52">
        <v>0</v>
      </c>
      <c r="E28" s="52">
        <v>0</v>
      </c>
      <c r="F28" s="52">
        <v>0</v>
      </c>
      <c r="G28" s="52">
        <v>0</v>
      </c>
      <c r="H28" s="6">
        <f t="shared" si="8"/>
        <v>0</v>
      </c>
      <c r="I28" s="11">
        <f>G28-F28</f>
        <v>0</v>
      </c>
      <c r="J28" s="2">
        <v>0</v>
      </c>
      <c r="K28" s="2">
        <v>0</v>
      </c>
      <c r="L28" s="14">
        <f t="shared" si="15"/>
        <v>0</v>
      </c>
      <c r="M28" s="56" t="e">
        <f t="shared" si="21"/>
        <v>#DIV/0!</v>
      </c>
    </row>
    <row r="29" spans="1:76" ht="15.75" customHeight="1" x14ac:dyDescent="0.25">
      <c r="A29" s="23" t="s">
        <v>49</v>
      </c>
      <c r="B29" s="24" t="s">
        <v>82</v>
      </c>
      <c r="C29" s="48">
        <v>294.89999999999998</v>
      </c>
      <c r="D29" s="52">
        <v>1299.8</v>
      </c>
      <c r="E29" s="52">
        <v>1599.2</v>
      </c>
      <c r="F29" s="52">
        <v>484.5</v>
      </c>
      <c r="G29" s="52">
        <v>414</v>
      </c>
      <c r="H29" s="6">
        <f t="shared" si="8"/>
        <v>5.711053785987226E-2</v>
      </c>
      <c r="I29" s="11">
        <f t="shared" ref="I29:I30" si="22">G29-F29</f>
        <v>-70.5</v>
      </c>
      <c r="J29" s="2">
        <f t="shared" ref="J29:J30" si="23">G29/E29</f>
        <v>0.25887943971985994</v>
      </c>
      <c r="K29" s="2">
        <f t="shared" ref="K29" si="24">G29/F29</f>
        <v>0.85448916408668729</v>
      </c>
      <c r="L29" s="14">
        <f>G29-C29</f>
        <v>119.10000000000002</v>
      </c>
      <c r="M29" s="57">
        <f t="shared" si="21"/>
        <v>0.4038657171922686</v>
      </c>
    </row>
    <row r="30" spans="1:76" ht="26.25" customHeight="1" x14ac:dyDescent="0.25">
      <c r="A30" s="23" t="s">
        <v>86</v>
      </c>
      <c r="B30" s="24" t="s">
        <v>85</v>
      </c>
      <c r="C30" s="48">
        <v>0</v>
      </c>
      <c r="D30" s="52">
        <v>50</v>
      </c>
      <c r="E30" s="52">
        <v>50</v>
      </c>
      <c r="F30" s="52">
        <v>0</v>
      </c>
      <c r="G30" s="52">
        <v>0</v>
      </c>
      <c r="H30" s="6">
        <f t="shared" si="8"/>
        <v>0</v>
      </c>
      <c r="I30" s="11">
        <f t="shared" si="22"/>
        <v>0</v>
      </c>
      <c r="J30" s="2">
        <f t="shared" si="23"/>
        <v>0</v>
      </c>
      <c r="K30" s="2">
        <v>0</v>
      </c>
      <c r="L30" s="14">
        <f t="shared" si="15"/>
        <v>0</v>
      </c>
      <c r="M30" s="57">
        <v>0</v>
      </c>
    </row>
    <row r="31" spans="1:76" ht="20.100000000000001" hidden="1" customHeight="1" x14ac:dyDescent="0.25">
      <c r="A31" s="30"/>
      <c r="B31" s="24"/>
      <c r="C31" s="48"/>
      <c r="D31" s="48"/>
      <c r="E31" s="48"/>
      <c r="F31" s="48"/>
      <c r="G31" s="48"/>
      <c r="H31" s="5">
        <f t="shared" si="8"/>
        <v>0</v>
      </c>
      <c r="I31" s="13">
        <f>E31-D31</f>
        <v>0</v>
      </c>
      <c r="J31" s="2" t="e">
        <f>E31/C31-100%</f>
        <v>#DIV/0!</v>
      </c>
      <c r="K31" s="2" t="e">
        <f>F31/E31-100%</f>
        <v>#DIV/0!</v>
      </c>
      <c r="L31" s="14">
        <f t="shared" ref="L31:L53" si="25">G31-C31</f>
        <v>0</v>
      </c>
      <c r="M31" s="25" t="e">
        <f t="shared" ref="M31:M55" si="26">G31/C31-100%</f>
        <v>#DIV/0!</v>
      </c>
    </row>
    <row r="32" spans="1:76" s="42" customFormat="1" ht="20.100000000000001" customHeight="1" x14ac:dyDescent="0.25">
      <c r="A32" s="27" t="s">
        <v>20</v>
      </c>
      <c r="B32" s="28" t="s">
        <v>36</v>
      </c>
      <c r="C32" s="49">
        <f>SUM(C33:C36)</f>
        <v>2313.6</v>
      </c>
      <c r="D32" s="49">
        <f>SUM(D33:D36)</f>
        <v>16299.099999999999</v>
      </c>
      <c r="E32" s="49">
        <f>SUM(E33:E36)</f>
        <v>18665.599999999999</v>
      </c>
      <c r="F32" s="49">
        <f>SUM(F33:F36)</f>
        <v>2984.8</v>
      </c>
      <c r="G32" s="49">
        <f>SUM(G33:G36)</f>
        <v>2450.6</v>
      </c>
      <c r="H32" s="35">
        <f>SUM(H33:H37)</f>
        <v>0.33805575864590087</v>
      </c>
      <c r="I32" s="36">
        <f>G32-F32</f>
        <v>-534.20000000000027</v>
      </c>
      <c r="J32" s="37">
        <f>G32/E32</f>
        <v>0.13128964512257843</v>
      </c>
      <c r="K32" s="37">
        <f>G32/F32</f>
        <v>0.82102653444116847</v>
      </c>
      <c r="L32" s="38">
        <f>G32-C32</f>
        <v>137</v>
      </c>
      <c r="M32" s="39">
        <f t="shared" si="26"/>
        <v>5.9215076071922557E-2</v>
      </c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1"/>
      <c r="BP32" s="41"/>
      <c r="BQ32" s="41"/>
      <c r="BR32" s="41"/>
      <c r="BS32" s="41"/>
      <c r="BT32" s="41"/>
      <c r="BU32" s="41"/>
      <c r="BV32" s="41"/>
      <c r="BW32" s="41"/>
      <c r="BX32" s="41"/>
    </row>
    <row r="33" spans="1:76" ht="15.95" customHeight="1" x14ac:dyDescent="0.25">
      <c r="A33" s="23" t="s">
        <v>6</v>
      </c>
      <c r="B33" s="24" t="s">
        <v>69</v>
      </c>
      <c r="C33" s="48">
        <v>0</v>
      </c>
      <c r="D33" s="48">
        <v>350</v>
      </c>
      <c r="E33" s="48">
        <v>350</v>
      </c>
      <c r="F33" s="48">
        <v>104.6</v>
      </c>
      <c r="G33" s="48">
        <v>104.6</v>
      </c>
      <c r="H33" s="5">
        <f t="shared" si="8"/>
        <v>1.4429377439958061E-2</v>
      </c>
      <c r="I33" s="11">
        <f>G33-F33</f>
        <v>0</v>
      </c>
      <c r="J33" s="2">
        <f t="shared" ref="J33" si="27">G33/E33</f>
        <v>0.29885714285714282</v>
      </c>
      <c r="K33" s="2">
        <f>G33/F33</f>
        <v>1</v>
      </c>
      <c r="L33" s="14">
        <f t="shared" ref="L33" si="28">G33-C33</f>
        <v>104.6</v>
      </c>
      <c r="M33" s="57">
        <v>0</v>
      </c>
    </row>
    <row r="34" spans="1:76" ht="15.95" customHeight="1" x14ac:dyDescent="0.25">
      <c r="A34" s="23" t="s">
        <v>7</v>
      </c>
      <c r="B34" s="24" t="s">
        <v>70</v>
      </c>
      <c r="C34" s="48">
        <v>1540.3</v>
      </c>
      <c r="D34" s="48">
        <v>7671.2</v>
      </c>
      <c r="E34" s="48">
        <v>9172.7999999999993</v>
      </c>
      <c r="F34" s="48">
        <v>1596</v>
      </c>
      <c r="G34" s="48">
        <v>1458.8</v>
      </c>
      <c r="H34" s="5">
        <f>G34/$G$8</f>
        <v>0.2012387744685547</v>
      </c>
      <c r="I34" s="11">
        <f t="shared" ref="I34:I35" si="29">G34-F34</f>
        <v>-137.20000000000005</v>
      </c>
      <c r="J34" s="2">
        <f t="shared" ref="J34" si="30">G34/E34</f>
        <v>0.15903540903540905</v>
      </c>
      <c r="K34" s="2">
        <f>G34/F34</f>
        <v>0.9140350877192982</v>
      </c>
      <c r="L34" s="14">
        <f t="shared" ref="L34" si="31">G34-C34</f>
        <v>-81.5</v>
      </c>
      <c r="M34" s="25">
        <f>G34/C34-100%</f>
        <v>-5.2911770434330929E-2</v>
      </c>
    </row>
    <row r="35" spans="1:76" ht="15.95" customHeight="1" x14ac:dyDescent="0.25">
      <c r="A35" s="23" t="s">
        <v>8</v>
      </c>
      <c r="B35" s="24" t="s">
        <v>71</v>
      </c>
      <c r="C35" s="48">
        <v>773.3</v>
      </c>
      <c r="D35" s="48">
        <v>6835.1</v>
      </c>
      <c r="E35" s="48">
        <v>7667</v>
      </c>
      <c r="F35" s="48">
        <v>1190.2</v>
      </c>
      <c r="G35" s="48">
        <v>887.2</v>
      </c>
      <c r="H35" s="5">
        <f>G35/$G$8</f>
        <v>0.12238760673738809</v>
      </c>
      <c r="I35" s="11">
        <f t="shared" si="29"/>
        <v>-303</v>
      </c>
      <c r="J35" s="2">
        <f>G35/E35</f>
        <v>0.11571670796921874</v>
      </c>
      <c r="K35" s="2">
        <f>G35/F35</f>
        <v>0.74542093765753659</v>
      </c>
      <c r="L35" s="14">
        <f>G35-C35</f>
        <v>113.90000000000009</v>
      </c>
      <c r="M35" s="25">
        <f t="shared" si="26"/>
        <v>0.14729083150135791</v>
      </c>
    </row>
    <row r="36" spans="1:76" ht="30.75" customHeight="1" x14ac:dyDescent="0.25">
      <c r="A36" s="23" t="s">
        <v>9</v>
      </c>
      <c r="B36" s="24" t="s">
        <v>78</v>
      </c>
      <c r="C36" s="48">
        <v>0</v>
      </c>
      <c r="D36" s="48">
        <v>1442.8</v>
      </c>
      <c r="E36" s="48">
        <v>1475.8</v>
      </c>
      <c r="F36" s="48">
        <v>94</v>
      </c>
      <c r="G36" s="48">
        <v>0</v>
      </c>
      <c r="H36" s="5">
        <f t="shared" si="8"/>
        <v>0</v>
      </c>
      <c r="I36" s="13">
        <f>E36-D36</f>
        <v>33</v>
      </c>
      <c r="J36" s="2">
        <f>G36/E36</f>
        <v>0</v>
      </c>
      <c r="K36" s="2">
        <v>0</v>
      </c>
      <c r="L36" s="14">
        <f t="shared" si="25"/>
        <v>0</v>
      </c>
      <c r="M36" s="25">
        <v>0</v>
      </c>
    </row>
    <row r="37" spans="1:76" ht="18.75" hidden="1" customHeight="1" x14ac:dyDescent="0.25">
      <c r="A37" s="32"/>
      <c r="B37" s="33"/>
      <c r="C37" s="48"/>
      <c r="D37" s="48"/>
      <c r="E37" s="48"/>
      <c r="F37" s="48"/>
      <c r="G37" s="48"/>
      <c r="H37" s="5">
        <f t="shared" si="8"/>
        <v>0</v>
      </c>
      <c r="I37" s="10"/>
      <c r="J37" s="2" t="e">
        <f>E37/C37-100%</f>
        <v>#DIV/0!</v>
      </c>
      <c r="K37" s="2" t="e">
        <f>F37/E37-100%</f>
        <v>#DIV/0!</v>
      </c>
      <c r="L37" s="15"/>
      <c r="M37" s="25" t="e">
        <f t="shared" si="26"/>
        <v>#DIV/0!</v>
      </c>
    </row>
    <row r="38" spans="1:76" s="42" customFormat="1" ht="20.100000000000001" customHeight="1" x14ac:dyDescent="0.25">
      <c r="A38" s="27" t="s">
        <v>21</v>
      </c>
      <c r="B38" s="28" t="s">
        <v>37</v>
      </c>
      <c r="C38" s="49">
        <f>SUM(C39:C42)</f>
        <v>30.1</v>
      </c>
      <c r="D38" s="49">
        <f>SUM(D39:D42)</f>
        <v>140</v>
      </c>
      <c r="E38" s="49">
        <f>SUM(E39:E42)</f>
        <v>140</v>
      </c>
      <c r="F38" s="49">
        <f>SUM(F39:F42)</f>
        <v>25</v>
      </c>
      <c r="G38" s="49">
        <f>SUM(G39:G42)</f>
        <v>11.5</v>
      </c>
      <c r="H38" s="35">
        <f>SUM(H39:H43)</f>
        <v>1.5864038294408961E-3</v>
      </c>
      <c r="I38" s="36">
        <f>G38-F38</f>
        <v>-13.5</v>
      </c>
      <c r="J38" s="37">
        <f>G38/E38</f>
        <v>8.2142857142857142E-2</v>
      </c>
      <c r="K38" s="37">
        <f>G38/F38</f>
        <v>0.46</v>
      </c>
      <c r="L38" s="38">
        <f>G38-C38</f>
        <v>-18.600000000000001</v>
      </c>
      <c r="M38" s="39">
        <f t="shared" si="26"/>
        <v>-0.61794019933554822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1"/>
      <c r="BP38" s="41"/>
      <c r="BQ38" s="41"/>
      <c r="BR38" s="41"/>
      <c r="BS38" s="41"/>
      <c r="BT38" s="41"/>
      <c r="BU38" s="41"/>
      <c r="BV38" s="41"/>
      <c r="BW38" s="41"/>
      <c r="BX38" s="41"/>
    </row>
    <row r="39" spans="1:76" ht="20.100000000000001" hidden="1" customHeight="1" x14ac:dyDescent="0.25">
      <c r="A39" s="30" t="s">
        <v>22</v>
      </c>
      <c r="B39" s="24" t="s">
        <v>52</v>
      </c>
      <c r="C39" s="48">
        <v>0</v>
      </c>
      <c r="D39" s="48"/>
      <c r="E39" s="48"/>
      <c r="F39" s="48"/>
      <c r="G39" s="48"/>
      <c r="H39" s="5">
        <f t="shared" si="8"/>
        <v>0</v>
      </c>
      <c r="I39" s="13">
        <f>E39-D39</f>
        <v>0</v>
      </c>
      <c r="J39" s="2" t="e">
        <f>E39/C39-100%</f>
        <v>#DIV/0!</v>
      </c>
      <c r="K39" s="2" t="e">
        <f>F39/E39-100%</f>
        <v>#DIV/0!</v>
      </c>
      <c r="L39" s="14">
        <f t="shared" si="25"/>
        <v>0</v>
      </c>
      <c r="M39" s="56" t="e">
        <f t="shared" si="26"/>
        <v>#DIV/0!</v>
      </c>
    </row>
    <row r="40" spans="1:76" ht="20.100000000000001" hidden="1" customHeight="1" x14ac:dyDescent="0.25">
      <c r="A40" s="30" t="s">
        <v>23</v>
      </c>
      <c r="B40" s="24" t="s">
        <v>53</v>
      </c>
      <c r="C40" s="48"/>
      <c r="D40" s="48"/>
      <c r="E40" s="48"/>
      <c r="F40" s="48"/>
      <c r="G40" s="48"/>
      <c r="H40" s="5">
        <f t="shared" si="8"/>
        <v>0</v>
      </c>
      <c r="I40" s="13">
        <f>E40-D40</f>
        <v>0</v>
      </c>
      <c r="J40" s="2" t="e">
        <f>E40/C40-100%</f>
        <v>#DIV/0!</v>
      </c>
      <c r="K40" s="2" t="e">
        <f>F40/E40-100%</f>
        <v>#DIV/0!</v>
      </c>
      <c r="L40" s="14">
        <f t="shared" si="25"/>
        <v>0</v>
      </c>
      <c r="M40" s="56" t="e">
        <f t="shared" si="26"/>
        <v>#DIV/0!</v>
      </c>
    </row>
    <row r="41" spans="1:76" ht="22.5" customHeight="1" x14ac:dyDescent="0.25">
      <c r="A41" s="23" t="s">
        <v>45</v>
      </c>
      <c r="B41" s="24" t="s">
        <v>77</v>
      </c>
      <c r="C41" s="48">
        <v>30.1</v>
      </c>
      <c r="D41" s="48">
        <v>140</v>
      </c>
      <c r="E41" s="48">
        <v>140</v>
      </c>
      <c r="F41" s="48">
        <v>25</v>
      </c>
      <c r="G41" s="48">
        <v>11.5</v>
      </c>
      <c r="H41" s="5">
        <f>G41/$G$8</f>
        <v>1.5864038294408961E-3</v>
      </c>
      <c r="I41" s="11">
        <f t="shared" ref="I41" si="32">G41-F41</f>
        <v>-13.5</v>
      </c>
      <c r="J41" s="2">
        <f>G41/E41</f>
        <v>8.2142857142857142E-2</v>
      </c>
      <c r="K41" s="2">
        <f>G41/F41</f>
        <v>0.46</v>
      </c>
      <c r="L41" s="14">
        <f t="shared" si="25"/>
        <v>-18.600000000000001</v>
      </c>
      <c r="M41" s="58">
        <f t="shared" si="26"/>
        <v>-0.61794019933554822</v>
      </c>
    </row>
    <row r="42" spans="1:76" ht="19.5" hidden="1" customHeight="1" x14ac:dyDescent="0.25">
      <c r="A42" s="30" t="s">
        <v>24</v>
      </c>
      <c r="B42" s="24" t="s">
        <v>54</v>
      </c>
      <c r="C42" s="48"/>
      <c r="D42" s="48"/>
      <c r="E42" s="48"/>
      <c r="F42" s="48"/>
      <c r="G42" s="48"/>
      <c r="H42" s="5">
        <f t="shared" si="8"/>
        <v>0</v>
      </c>
      <c r="I42" s="13">
        <f>E42-D42</f>
        <v>0</v>
      </c>
      <c r="J42" s="2" t="e">
        <f>E42/C42-100%</f>
        <v>#DIV/0!</v>
      </c>
      <c r="K42" s="2" t="e">
        <f>F42/E42-100%</f>
        <v>#DIV/0!</v>
      </c>
      <c r="L42" s="14">
        <f t="shared" si="25"/>
        <v>0</v>
      </c>
      <c r="M42" s="58" t="e">
        <f t="shared" si="26"/>
        <v>#DIV/0!</v>
      </c>
    </row>
    <row r="43" spans="1:76" ht="18" hidden="1" customHeight="1" x14ac:dyDescent="0.25">
      <c r="A43" s="32"/>
      <c r="B43" s="33"/>
      <c r="C43" s="48"/>
      <c r="D43" s="48"/>
      <c r="E43" s="48"/>
      <c r="F43" s="48"/>
      <c r="G43" s="48"/>
      <c r="H43" s="6">
        <f t="shared" si="8"/>
        <v>0</v>
      </c>
      <c r="I43" s="13">
        <f>E43-D43</f>
        <v>0</v>
      </c>
      <c r="J43" s="2" t="e">
        <f>E43/C43-100%</f>
        <v>#DIV/0!</v>
      </c>
      <c r="K43" s="2" t="e">
        <f>F43/E43-100%</f>
        <v>#DIV/0!</v>
      </c>
      <c r="L43" s="14">
        <f t="shared" si="25"/>
        <v>0</v>
      </c>
      <c r="M43" s="58" t="e">
        <f t="shared" si="26"/>
        <v>#DIV/0!</v>
      </c>
    </row>
    <row r="44" spans="1:76" s="42" customFormat="1" ht="20.100000000000001" hidden="1" customHeight="1" x14ac:dyDescent="0.25">
      <c r="A44" s="27" t="s">
        <v>25</v>
      </c>
      <c r="B44" s="28" t="s">
        <v>38</v>
      </c>
      <c r="C44" s="49">
        <f>SUM(C45:C46)</f>
        <v>0</v>
      </c>
      <c r="D44" s="49">
        <f>SUM(D45:D46)</f>
        <v>0</v>
      </c>
      <c r="E44" s="49">
        <f>SUM(E45:E46)</f>
        <v>0</v>
      </c>
      <c r="F44" s="49">
        <f>SUM(F45:F46)</f>
        <v>0</v>
      </c>
      <c r="G44" s="49">
        <f>SUM(G45:G46)</f>
        <v>0</v>
      </c>
      <c r="H44" s="35">
        <f t="shared" si="8"/>
        <v>0</v>
      </c>
      <c r="I44" s="36">
        <f>G44-F44</f>
        <v>0</v>
      </c>
      <c r="J44" s="37">
        <v>0</v>
      </c>
      <c r="K44" s="37">
        <v>0</v>
      </c>
      <c r="L44" s="38">
        <f>G44-C44</f>
        <v>0</v>
      </c>
      <c r="M44" s="56" t="e">
        <f t="shared" si="26"/>
        <v>#DIV/0!</v>
      </c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1"/>
      <c r="BP44" s="41"/>
      <c r="BQ44" s="41"/>
      <c r="BR44" s="41"/>
      <c r="BS44" s="41"/>
      <c r="BT44" s="41"/>
      <c r="BU44" s="41"/>
      <c r="BV44" s="41"/>
      <c r="BW44" s="41"/>
      <c r="BX44" s="41"/>
    </row>
    <row r="45" spans="1:76" ht="20.100000000000001" hidden="1" customHeight="1" x14ac:dyDescent="0.25">
      <c r="A45" s="23" t="s">
        <v>10</v>
      </c>
      <c r="B45" s="24" t="s">
        <v>72</v>
      </c>
      <c r="C45" s="48">
        <v>0</v>
      </c>
      <c r="D45" s="48">
        <v>0</v>
      </c>
      <c r="E45" s="48">
        <v>0</v>
      </c>
      <c r="F45" s="48">
        <v>0</v>
      </c>
      <c r="G45" s="48">
        <v>0</v>
      </c>
      <c r="H45" s="5" t="s">
        <v>30</v>
      </c>
      <c r="I45" s="11">
        <f t="shared" ref="I45" si="33">G45-F45</f>
        <v>0</v>
      </c>
      <c r="J45" s="2">
        <v>0</v>
      </c>
      <c r="K45" s="2">
        <v>0</v>
      </c>
      <c r="L45" s="14">
        <f>G45-C45</f>
        <v>0</v>
      </c>
      <c r="M45" s="25" t="e">
        <f>G45/C45-100%</f>
        <v>#DIV/0!</v>
      </c>
    </row>
    <row r="46" spans="1:76" ht="30" hidden="1" customHeight="1" x14ac:dyDescent="0.25">
      <c r="A46" s="30" t="s">
        <v>55</v>
      </c>
      <c r="B46" s="24" t="s">
        <v>73</v>
      </c>
      <c r="C46" s="48"/>
      <c r="D46" s="48"/>
      <c r="E46" s="48"/>
      <c r="F46" s="48"/>
      <c r="G46" s="48"/>
      <c r="H46" s="5">
        <f t="shared" si="8"/>
        <v>0</v>
      </c>
      <c r="I46" s="11">
        <f>G46-F46</f>
        <v>0</v>
      </c>
      <c r="J46" s="2" t="e">
        <f>G46/E46</f>
        <v>#DIV/0!</v>
      </c>
      <c r="K46" s="2" t="e">
        <f>G46/F46</f>
        <v>#DIV/0!</v>
      </c>
      <c r="L46" s="14">
        <f>G46-C46</f>
        <v>0</v>
      </c>
      <c r="M46" s="25" t="e">
        <f>G46/C46-100%</f>
        <v>#DIV/0!</v>
      </c>
    </row>
    <row r="47" spans="1:76" ht="45" hidden="1" customHeight="1" x14ac:dyDescent="0.25">
      <c r="A47" s="32"/>
      <c r="B47" s="33"/>
      <c r="C47" s="48"/>
      <c r="D47" s="48"/>
      <c r="E47" s="48"/>
      <c r="F47" s="48"/>
      <c r="G47" s="48"/>
      <c r="H47" s="6">
        <f t="shared" si="8"/>
        <v>0</v>
      </c>
      <c r="I47" s="13">
        <f>E47-D47</f>
        <v>0</v>
      </c>
      <c r="J47" s="2" t="e">
        <f>E47/C47-100%</f>
        <v>#DIV/0!</v>
      </c>
      <c r="K47" s="2" t="e">
        <f>F47/E47-100%</f>
        <v>#DIV/0!</v>
      </c>
      <c r="L47" s="14">
        <f t="shared" si="25"/>
        <v>0</v>
      </c>
      <c r="M47" s="25" t="e">
        <f t="shared" si="26"/>
        <v>#DIV/0!</v>
      </c>
    </row>
    <row r="48" spans="1:76" s="42" customFormat="1" ht="18" customHeight="1" x14ac:dyDescent="0.25">
      <c r="A48" s="27" t="s">
        <v>26</v>
      </c>
      <c r="B48" s="28" t="s">
        <v>39</v>
      </c>
      <c r="C48" s="49">
        <f>SUM(C49:C52)</f>
        <v>718.6</v>
      </c>
      <c r="D48" s="49">
        <f>SUM(D49:D52)</f>
        <v>4434.3999999999996</v>
      </c>
      <c r="E48" s="49">
        <f>SUM(E49:E52)</f>
        <v>4440.3999999999996</v>
      </c>
      <c r="F48" s="49">
        <f>SUM(F49:F52)</f>
        <v>938.4</v>
      </c>
      <c r="G48" s="49">
        <f>SUM(G49:G52)</f>
        <v>635.20000000000005</v>
      </c>
      <c r="H48" s="35">
        <f>SUM(H49:H53)</f>
        <v>8.7624670648770178E-2</v>
      </c>
      <c r="I48" s="36">
        <f>G48-F48</f>
        <v>-303.19999999999993</v>
      </c>
      <c r="J48" s="37">
        <f>G48/E48</f>
        <v>0.14305017565985048</v>
      </c>
      <c r="K48" s="37">
        <f>G48/F48</f>
        <v>0.67689684569479969</v>
      </c>
      <c r="L48" s="38">
        <f t="shared" si="25"/>
        <v>-83.399999999999977</v>
      </c>
      <c r="M48" s="39">
        <f>G48/C48-100%</f>
        <v>-0.11605900361814636</v>
      </c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1"/>
      <c r="BP48" s="41"/>
      <c r="BQ48" s="41"/>
      <c r="BR48" s="41"/>
      <c r="BS48" s="41"/>
      <c r="BT48" s="41"/>
      <c r="BU48" s="41"/>
      <c r="BV48" s="41"/>
      <c r="BW48" s="41"/>
      <c r="BX48" s="41"/>
    </row>
    <row r="49" spans="1:76" ht="15.95" customHeight="1" x14ac:dyDescent="0.25">
      <c r="A49" s="23" t="s">
        <v>11</v>
      </c>
      <c r="B49" s="24" t="s">
        <v>74</v>
      </c>
      <c r="C49" s="48">
        <v>661</v>
      </c>
      <c r="D49" s="48">
        <v>3503.7</v>
      </c>
      <c r="E49" s="48">
        <v>3503.7</v>
      </c>
      <c r="F49" s="48">
        <v>875.9</v>
      </c>
      <c r="G49" s="48">
        <v>584</v>
      </c>
      <c r="H49" s="5">
        <f>G49/$G$8</f>
        <v>8.0561724903781148E-2</v>
      </c>
      <c r="I49" s="11">
        <f t="shared" ref="I49:I50" si="34">G49-F49</f>
        <v>-291.89999999999998</v>
      </c>
      <c r="J49" s="2">
        <f t="shared" ref="J49:J54" si="35">G49/E49</f>
        <v>0.16668093729485972</v>
      </c>
      <c r="K49" s="2">
        <f>G49/F49</f>
        <v>0.66674277885603384</v>
      </c>
      <c r="L49" s="14">
        <f t="shared" ref="L49" si="36">G49-C49</f>
        <v>-77</v>
      </c>
      <c r="M49" s="25">
        <f>G49/C49-100%</f>
        <v>-0.11649016641452348</v>
      </c>
    </row>
    <row r="50" spans="1:76" ht="15.95" customHeight="1" x14ac:dyDescent="0.25">
      <c r="A50" s="23" t="s">
        <v>12</v>
      </c>
      <c r="B50" s="24" t="s">
        <v>75</v>
      </c>
      <c r="C50" s="48">
        <v>57.6</v>
      </c>
      <c r="D50" s="48">
        <v>930.7</v>
      </c>
      <c r="E50" s="48">
        <v>936.7</v>
      </c>
      <c r="F50" s="48">
        <v>62.5</v>
      </c>
      <c r="G50" s="48">
        <v>51.2</v>
      </c>
      <c r="H50" s="5">
        <f>G50/$G$8</f>
        <v>7.0629457449890333E-3</v>
      </c>
      <c r="I50" s="11">
        <f t="shared" si="34"/>
        <v>-11.299999999999997</v>
      </c>
      <c r="J50" s="2">
        <f t="shared" si="35"/>
        <v>5.4659976513291339E-2</v>
      </c>
      <c r="K50" s="2">
        <f>G50/F50</f>
        <v>0.81920000000000004</v>
      </c>
      <c r="L50" s="14">
        <f t="shared" si="25"/>
        <v>-6.3999999999999986</v>
      </c>
      <c r="M50" s="25">
        <f>G50/C50-100%</f>
        <v>-0.11111111111111105</v>
      </c>
    </row>
    <row r="51" spans="1:76" ht="15.95" hidden="1" customHeight="1" x14ac:dyDescent="0.25">
      <c r="A51" s="30" t="s">
        <v>27</v>
      </c>
      <c r="B51" s="24" t="s">
        <v>44</v>
      </c>
      <c r="C51" s="48"/>
      <c r="D51" s="48">
        <v>0</v>
      </c>
      <c r="E51" s="48">
        <v>0</v>
      </c>
      <c r="F51" s="48">
        <v>0</v>
      </c>
      <c r="G51" s="48">
        <v>0</v>
      </c>
      <c r="H51" s="5">
        <f t="shared" si="8"/>
        <v>0</v>
      </c>
      <c r="I51" s="13">
        <f>E51-D51</f>
        <v>0</v>
      </c>
      <c r="J51" s="2" t="e">
        <f t="shared" si="35"/>
        <v>#DIV/0!</v>
      </c>
      <c r="K51" s="2" t="e">
        <f t="shared" ref="K51:K55" si="37">G51/F51</f>
        <v>#DIV/0!</v>
      </c>
      <c r="L51" s="14">
        <f t="shared" si="25"/>
        <v>0</v>
      </c>
      <c r="M51" s="25" t="s">
        <v>30</v>
      </c>
    </row>
    <row r="52" spans="1:76" ht="15.95" hidden="1" customHeight="1" x14ac:dyDescent="0.25">
      <c r="A52" s="30" t="s">
        <v>56</v>
      </c>
      <c r="B52" s="24" t="s">
        <v>57</v>
      </c>
      <c r="C52" s="48"/>
      <c r="D52" s="48"/>
      <c r="E52" s="48"/>
      <c r="F52" s="48"/>
      <c r="G52" s="48"/>
      <c r="H52" s="5">
        <f t="shared" si="8"/>
        <v>0</v>
      </c>
      <c r="I52" s="13">
        <f>E52-D52</f>
        <v>0</v>
      </c>
      <c r="J52" s="2" t="e">
        <f t="shared" si="35"/>
        <v>#DIV/0!</v>
      </c>
      <c r="K52" s="2" t="e">
        <f t="shared" si="37"/>
        <v>#DIV/0!</v>
      </c>
      <c r="L52" s="14">
        <f t="shared" si="25"/>
        <v>0</v>
      </c>
      <c r="M52" s="25" t="e">
        <f t="shared" si="26"/>
        <v>#DIV/0!</v>
      </c>
    </row>
    <row r="53" spans="1:76" ht="15.95" hidden="1" customHeight="1" x14ac:dyDescent="0.25">
      <c r="A53" s="30"/>
      <c r="B53" s="24"/>
      <c r="C53" s="48"/>
      <c r="D53" s="48"/>
      <c r="E53" s="48"/>
      <c r="F53" s="48"/>
      <c r="G53" s="48"/>
      <c r="H53" s="6">
        <f t="shared" si="8"/>
        <v>0</v>
      </c>
      <c r="I53" s="13">
        <f>E53-D53</f>
        <v>0</v>
      </c>
      <c r="J53" s="2" t="e">
        <f t="shared" si="35"/>
        <v>#DIV/0!</v>
      </c>
      <c r="K53" s="2" t="e">
        <f t="shared" si="37"/>
        <v>#DIV/0!</v>
      </c>
      <c r="L53" s="14">
        <f t="shared" si="25"/>
        <v>0</v>
      </c>
      <c r="M53" s="25" t="e">
        <f t="shared" si="26"/>
        <v>#DIV/0!</v>
      </c>
    </row>
    <row r="54" spans="1:76" s="42" customFormat="1" ht="15.95" customHeight="1" x14ac:dyDescent="0.25">
      <c r="A54" s="27" t="s">
        <v>28</v>
      </c>
      <c r="B54" s="28" t="s">
        <v>40</v>
      </c>
      <c r="C54" s="49">
        <f t="shared" ref="C54:G54" si="38">C55</f>
        <v>51.5</v>
      </c>
      <c r="D54" s="49">
        <f t="shared" si="38"/>
        <v>160</v>
      </c>
      <c r="E54" s="49">
        <f t="shared" si="38"/>
        <v>160</v>
      </c>
      <c r="F54" s="49">
        <f>F55</f>
        <v>58.4</v>
      </c>
      <c r="G54" s="49">
        <f t="shared" si="38"/>
        <v>58.3</v>
      </c>
      <c r="H54" s="35">
        <f>SUM(H55:H55)</f>
        <v>8.0423776744699329E-3</v>
      </c>
      <c r="I54" s="36">
        <f>G54-F54</f>
        <v>-0.10000000000000142</v>
      </c>
      <c r="J54" s="37">
        <f t="shared" si="35"/>
        <v>0.364375</v>
      </c>
      <c r="K54" s="37">
        <f t="shared" si="37"/>
        <v>0.99828767123287665</v>
      </c>
      <c r="L54" s="38">
        <f t="shared" ref="L54" si="39">G54-C54</f>
        <v>6.7999999999999972</v>
      </c>
      <c r="M54" s="39">
        <f t="shared" si="26"/>
        <v>0.1320388349514563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1"/>
      <c r="BP54" s="41"/>
      <c r="BQ54" s="41"/>
      <c r="BR54" s="41"/>
      <c r="BS54" s="41"/>
      <c r="BT54" s="41"/>
      <c r="BU54" s="41"/>
      <c r="BV54" s="41"/>
      <c r="BW54" s="41"/>
      <c r="BX54" s="41"/>
    </row>
    <row r="55" spans="1:76" ht="15.95" customHeight="1" x14ac:dyDescent="0.25">
      <c r="A55" s="23" t="s">
        <v>13</v>
      </c>
      <c r="B55" s="24" t="s">
        <v>76</v>
      </c>
      <c r="C55" s="48">
        <v>51.5</v>
      </c>
      <c r="D55" s="48">
        <v>160</v>
      </c>
      <c r="E55" s="48">
        <v>160</v>
      </c>
      <c r="F55" s="48">
        <v>58.4</v>
      </c>
      <c r="G55" s="48">
        <v>58.3</v>
      </c>
      <c r="H55" s="5">
        <f>G55/$G$8</f>
        <v>8.0423776744699329E-3</v>
      </c>
      <c r="I55" s="11">
        <f t="shared" ref="I55" si="40">G55-F55</f>
        <v>-0.10000000000000142</v>
      </c>
      <c r="J55" s="2">
        <f t="shared" ref="J55" si="41">G55/E55</f>
        <v>0.364375</v>
      </c>
      <c r="K55" s="59">
        <f t="shared" si="37"/>
        <v>0.99828767123287665</v>
      </c>
      <c r="L55" s="14">
        <f t="shared" ref="L55" si="42">G55-C55</f>
        <v>6.7999999999999972</v>
      </c>
      <c r="M55" s="57">
        <f t="shared" si="26"/>
        <v>0.1320388349514563</v>
      </c>
    </row>
    <row r="56" spans="1:76" ht="15.95" customHeight="1" x14ac:dyDescent="0.25"/>
  </sheetData>
  <mergeCells count="15">
    <mergeCell ref="J1:M1"/>
    <mergeCell ref="B6:B7"/>
    <mergeCell ref="L6:M6"/>
    <mergeCell ref="J6:K6"/>
    <mergeCell ref="I6:I7"/>
    <mergeCell ref="D6:D7"/>
    <mergeCell ref="H6:H7"/>
    <mergeCell ref="A4:M4"/>
    <mergeCell ref="L5:M5"/>
    <mergeCell ref="A6:A7"/>
    <mergeCell ref="C6:C7"/>
    <mergeCell ref="E6:E7"/>
    <mergeCell ref="F6:F7"/>
    <mergeCell ref="G6:G7"/>
    <mergeCell ref="A2:M2"/>
  </mergeCells>
  <phoneticPr fontId="8" type="noConversion"/>
  <pageMargins left="0.47244094488188981" right="0.11811023622047245" top="0.16" bottom="0.11811023622047245" header="0.11811023622047245" footer="0.11811023622047245"/>
  <pageSetup paperSize="9" scale="63" orientation="landscape" horizontalDpi="4294967295" verticalDpi="4294967295" r:id="rId1"/>
  <rowBreaks count="1" manualBreakCount="1">
    <brk id="5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Табл.1 РПр</vt:lpstr>
      <vt:lpstr>'Табл.1 РПр'!Область_печати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osmolovskayaev</dc:creator>
  <cp:lastModifiedBy>Попова Светлана Геннадьевна</cp:lastModifiedBy>
  <cp:lastPrinted>2019-05-24T06:35:33Z</cp:lastPrinted>
  <dcterms:created xsi:type="dcterms:W3CDTF">2013-01-22T05:32:31Z</dcterms:created>
  <dcterms:modified xsi:type="dcterms:W3CDTF">2019-05-24T09:34:15Z</dcterms:modified>
</cp:coreProperties>
</file>